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60" windowWidth="13260" windowHeight="2295" activeTab="0"/>
  </bookViews>
  <sheets>
    <sheet name="С АЦК ФОРМОЙ И КАССОВЫМ РАСХ." sheetId="1" r:id="rId1"/>
  </sheets>
  <definedNames>
    <definedName name="_xlnm.Print_Area" localSheetId="0">'С АЦК ФОРМОЙ И КАССОВЫМ РАСХ.'!$A$1:$P$180</definedName>
  </definedNames>
  <calcPr fullCalcOnLoad="1"/>
</workbook>
</file>

<file path=xl/sharedStrings.xml><?xml version="1.0" encoding="utf-8"?>
<sst xmlns="http://schemas.openxmlformats.org/spreadsheetml/2006/main" count="668" uniqueCount="480">
  <si>
    <t>№</t>
  </si>
  <si>
    <t xml:space="preserve">Федеральный бюджет </t>
  </si>
  <si>
    <t>Областной бюджет</t>
  </si>
  <si>
    <t>Местные бюджеты</t>
  </si>
  <si>
    <t>Прочие источники</t>
  </si>
  <si>
    <t xml:space="preserve">                          </t>
  </si>
  <si>
    <t>Ответственный имполнитель: Комитет по социальной защите населения Ленинградской области</t>
  </si>
  <si>
    <t>Наименование государственной программы: "Социальная поддержка отдельных категорий граждан в Ленинградской области"</t>
  </si>
  <si>
    <t>1</t>
  </si>
  <si>
    <t>1.1</t>
  </si>
  <si>
    <t>1.1.1</t>
  </si>
  <si>
    <t>1.1.2</t>
  </si>
  <si>
    <t>1.1.3</t>
  </si>
  <si>
    <t>1.1.4</t>
  </si>
  <si>
    <t>1.1.5</t>
  </si>
  <si>
    <t>1.5.1</t>
  </si>
  <si>
    <t>1.6</t>
  </si>
  <si>
    <t>1.6.1</t>
  </si>
  <si>
    <t>1.7</t>
  </si>
  <si>
    <t>1.7.1</t>
  </si>
  <si>
    <t>1.8</t>
  </si>
  <si>
    <t>1.8.1</t>
  </si>
  <si>
    <t>2.1</t>
  </si>
  <si>
    <t>2.2</t>
  </si>
  <si>
    <t>2.2.1</t>
  </si>
  <si>
    <t>2.2.2</t>
  </si>
  <si>
    <t>2.3</t>
  </si>
  <si>
    <t>2.3.1</t>
  </si>
  <si>
    <t>2.2.3</t>
  </si>
  <si>
    <t>2.2.4</t>
  </si>
  <si>
    <t>2.2.5</t>
  </si>
  <si>
    <t>2.2.6</t>
  </si>
  <si>
    <t>2.2.7</t>
  </si>
  <si>
    <t>Участник</t>
  </si>
  <si>
    <t>Комитет по социальной защите населения Ленинградской области</t>
  </si>
  <si>
    <t>Комитет по здравоохранению Ленинградской области</t>
  </si>
  <si>
    <t>Комитет общего и профессионального образования Ленинградской области</t>
  </si>
  <si>
    <t>Ежемесячная денежная выплата в случае рождения третьего и последующих детей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</si>
  <si>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</si>
  <si>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</si>
  <si>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</si>
  <si>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</si>
  <si>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</si>
  <si>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</si>
  <si>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</si>
  <si>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</si>
  <si>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</si>
  <si>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</si>
  <si>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</si>
  <si>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</si>
  <si>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</si>
  <si>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</si>
  <si>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</si>
  <si>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</si>
  <si>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</si>
  <si>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</si>
  <si>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</si>
  <si>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</si>
  <si>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</si>
  <si>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</si>
  <si>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комитет по социальной защите населения Ленинградской области</t>
  </si>
  <si>
    <t>Комитет по природным ресурсам Ленинградской области</t>
  </si>
  <si>
    <t>комитет по строительству Ленинградской области</t>
  </si>
  <si>
    <t>комитет по физической культуре и спорту Ленинградской области</t>
  </si>
  <si>
    <t>1.4.1</t>
  </si>
  <si>
    <t>1.4.3</t>
  </si>
  <si>
    <t>1.4.4</t>
  </si>
  <si>
    <t>1.4.5</t>
  </si>
  <si>
    <t>1.4.6</t>
  </si>
  <si>
    <t>1.4.7</t>
  </si>
  <si>
    <t>1.4.8</t>
  </si>
  <si>
    <t>1.4.9</t>
  </si>
  <si>
    <t>1.4.11</t>
  </si>
  <si>
    <t>1.4.2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</si>
  <si>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</si>
  <si>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</si>
  <si>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</si>
  <si>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</si>
  <si>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</si>
  <si>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</si>
  <si>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</si>
  <si>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</si>
  <si>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1.5.10</t>
  </si>
  <si>
    <t>1.7.2</t>
  </si>
  <si>
    <t>1.7.3</t>
  </si>
  <si>
    <t>1.7.4</t>
  </si>
  <si>
    <t>1.8.2</t>
  </si>
  <si>
    <t>Ежемесячная выплата в связи с рождением (усыновлением) первого ребенка</t>
  </si>
  <si>
    <t>2.2.8</t>
  </si>
  <si>
    <t>2.2.9</t>
  </si>
  <si>
    <t>комитет по труду и занятости населения Ленинградской области</t>
  </si>
  <si>
    <t>2.2.10</t>
  </si>
  <si>
    <t>Комитет государственного экологического надзора Ленинградской области</t>
  </si>
  <si>
    <t>2.1.1</t>
  </si>
  <si>
    <t>2.1.2</t>
  </si>
  <si>
    <t>2.2.11</t>
  </si>
  <si>
    <t>2.2.12</t>
  </si>
  <si>
    <t>Сведения о достугнутых результатах</t>
  </si>
  <si>
    <t>Расходы на обеспечение деятельности государственных казенных учреждений (Центр социальной защиты населения Ленинградской области)</t>
  </si>
  <si>
    <t>Выплатой обеспечено 2 получателя</t>
  </si>
  <si>
    <t>Обеспечение деятельности подведомственных государственных учреждений социального обслуживания населения</t>
  </si>
  <si>
    <t>Доставка лиц старше 65 лет, проживающих в сельской местности, в медицинские организации, в целях проведения профилактических медицинских осмотров и диспансеризации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</si>
  <si>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приобретение низкопольных автобусов в лизинг</t>
  </si>
  <si>
    <t>Изготовление бланков сертификатов на бесплатное обеспечение сложной ортопедической обувью с индивидуальными параметрами изготовления за счет средств областного бюджета Ленинградской области</t>
  </si>
  <si>
    <t>Осуществление ежегодной выплаты молодым специалистам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</si>
  <si>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</si>
  <si>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Выплатой обеспечен 1 получатель</t>
  </si>
  <si>
    <t>Возмещение расходов, связанных с бесплатным захоронением Героев Советского Союза, Героев Российской Федерации, полных кавалеров ордена Славы, Героев Социалистического Труда, полных кавалеров ордена Трудовой Славы</t>
  </si>
  <si>
    <t>Выплата ежемесячной денежной компенсации расходов на автомобильное топливо в соответствии с Законом Российской Федерации от 15.01.1993г. № 4301-1 "О статусе Героев Советского Союза, Героев Российской Федерации и полных кавалеров ордена Славы"</t>
  </si>
  <si>
    <t>Предоставление социального пособия на погребение</t>
  </si>
  <si>
    <t>Социальная поддержка детей-сирот и детей, оставшихся без попечения родителей, в Ленинградской области</t>
  </si>
  <si>
    <t>Выплата лицам , награжденным знаком отличия Ленинградской области "За заслуги перед Ленинградской областью"</t>
  </si>
  <si>
    <t>Ежемесячное денежное содержание заслуженным деятелям физической культуры и спорта, проживающим на территории Ленинградской области и являющимся получателями пенсии</t>
  </si>
  <si>
    <t>Выплата ежемесячной денежной компенсации части расходов на оплату жилого помещения и коммунальных услуг ветеранам труда (ветеранам военной службы)</t>
  </si>
  <si>
    <t>Выплата ежемесячной денежной компенсации части расходов на оплату жилого помещения и коммунальных услуг жертвам политических репрессий</t>
  </si>
  <si>
    <t>Меры социальной поддержки в виде ежемесячной денежной компенсации расходов на автомобильное топливо гражданам страдающим пожизненно-почечной недостаточностью получающим процедуру гемодиализа</t>
  </si>
  <si>
    <t>Предоставление денежной компенсации стоимости проездных документов (билетов) для проезда в пассажирских или скорых поездах дальнего следования жертвам политических репрессий</t>
  </si>
  <si>
    <t>Предоставление ежемесячной выплаты на детей-инвалидов с третьей степенью ограничения по одной из основных категорий жизнедеятельности</t>
  </si>
  <si>
    <t xml:space="preserve">Наименование структурного элемента государственной программы
</t>
  </si>
  <si>
    <t>Объем финансового обеспечения государственной программы в 2022 году (тыс.руб.)</t>
  </si>
  <si>
    <t>Подпрограмма 1 "Повышение социальной защищенности населения Ленинградской области"</t>
  </si>
  <si>
    <t>Федеральный проект "Финансовая поддержка семей при рождении детей"</t>
  </si>
  <si>
    <t>Предоставление мер социальной поддержки многодетным (многодетным приемным) семьям в виде материнского капитала на третьего ребенка и последующих детей, родившихся после 1 июля 2011 года (включительно)</t>
  </si>
  <si>
    <t>Меры социальной поддержки по предоставлению единовременного пособия при рождении ребенка</t>
  </si>
  <si>
    <t>Ежемесячная выплата в связи с рождением первого ребенка</t>
  </si>
  <si>
    <t>1.2</t>
  </si>
  <si>
    <t>Мероприятия, направленные на достижение цели федерального проекта "Финансовая поддержка семей при рождении детей"</t>
  </si>
  <si>
    <t>Предоставление мер социальной поддержки многодетным (многодетным приемным) семьям в виде ежемесячной денежной компенсации части расходов на оплату жилого помещения и коммунальных услуг</t>
  </si>
  <si>
    <t>Предоставление мер социальной поддержки многодетным (многодетным приемным) семьям в виде денежной выплаты на приобретение комплекта детской (подростковой) одежды для посещения школьных занятий и школьных письменных принадлежностей</t>
  </si>
  <si>
    <t>Предоставление мер социальной поддержки многодетным (многодетным приемным) семьям в виде дополнительного единовременного пособия при рождении одновременно трех и более детей</t>
  </si>
  <si>
    <t>Предоставление мер социальной поддержки многодетным (многодетным приемным) семьям в виде обеспечения многодетных семей, имеющих 7 и более детей, транспортным средством - пассажирским микроавтобусом с числом посадочных мест до восьми включительно, произведенным на территории Российской Федерации</t>
  </si>
  <si>
    <t>Предоставление мер социальной поддержки многодетным (многодетным приемным) семьям в виде единовременной денежной выплаты на приобретение жилого помещения многодетным семьям, имеющим трех и более детей, рожденных одновременно одной матерью</t>
  </si>
  <si>
    <t>Выплаты при награждении знаком отличия "Отцовская доблесть"</t>
  </si>
  <si>
    <t>Единовременная денежная выплата женщине, награжденной почетным знаком Ленинградской области «Слава матери»</t>
  </si>
  <si>
    <t>Ежемесячная компенсационная выплата на ребенка, которому не выдано направление в дошкольную образовательную организацию Ленинградской области в связи с отсутствием мест и зарегистрированного в очереди на получение места в дошкольном образовательном учреждении</t>
  </si>
  <si>
    <t>Предоставление земельного капитала в Ленинградской обалсти</t>
  </si>
  <si>
    <t>Ежемесячные выплаты на детей в возрасте от 3 до 7 лет включительно</t>
  </si>
  <si>
    <t>Изготовление удостоверений многодетным семьям единого образца</t>
  </si>
  <si>
    <t>1.3</t>
  </si>
  <si>
    <t>Комплекс процессных мероприятий "Обеспечение мерами социальной поддержки, направленными на борьбу с бедностью"</t>
  </si>
  <si>
    <t>Выплата ежемесячного пособия на приобретение товаров детского ассортимента и продуктов детского питания семьям, имеющим детей, со среднедушевым доходом ниже 40% от среднего дохода, сложившегося в Ленинградской области</t>
  </si>
  <si>
    <t>Выплата ежемесячной денежной компенсации на полноценное питание беременным женщинам и детям в возрасте до трех лет</t>
  </si>
  <si>
    <t>Оказание государственной социальной помощи в виде единовременной денежной выплаты, компенсации расходов на уплату взноса на капитальный ремонт, на основании социального контракта семьям и одиноко проживающим гражданам со среднедушевым доходом ниже величины прожиточного минимума, установленной в Ленинградской области на душу населения</t>
  </si>
  <si>
    <t>Выплата ежемесячной денежной компенсации части расходов на оплату жилого помещения по договору найма жилого помещения частного жилищного фонда либо по договору поднайма жилого помещения государственного или муниципального жилищного фонда семьям с детьми, состоящим на учете на улучшение жилищных условий</t>
  </si>
  <si>
    <t>Предоставление субсидии на оплату жилого помещения и коммунальных услуг семьям (одиноко проживающим гражданам), расходы которых на оплату жилого помещения и коммунальных услуг превышают максимально допустимую долю 22% от их доходов</t>
  </si>
  <si>
    <t>Ежемесячная денежная выплата инвалидам боевых действий и членам семей погибшего (умершего) инвалида боевых действий, сотрудника органов внутренних дел Российской Федерации</t>
  </si>
  <si>
    <t>Ежемесячная денежная компенсация на уплату взносов на капитальный ремонт лицам, достигшим возраста 70 и 80 лет</t>
  </si>
  <si>
    <t>Выплата региональных социальных доплат к пенсии</t>
  </si>
  <si>
    <t>1.4</t>
  </si>
  <si>
    <t>Комплекс процессных мероприятий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</si>
  <si>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Возмещение расходов за обучение на курсах по подготовке к поступлению в учреждения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</si>
  <si>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Оплата проезда к месту лечения в санаторно-курортных учреждениях и обратно детей-сирот и детей, оставшихся без попечения родителей, а также лиц из числа детей-сирот и детей, оставшихся без попечения родителей</t>
  </si>
  <si>
    <t>Социальная поддержка детей-сирот и детей, оставшихся без попечения родителей, в Ленинградской области в части льготного проезда</t>
  </si>
  <si>
    <t>Социальная поддержка детей-сирот и детей, оставшихся без попечения родителей, в Ленинградской области в части питания</t>
  </si>
  <si>
    <t>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</si>
  <si>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Содержание детей-сирот и детей, оставшихся без попечения родителей, в семьях опекунов (попечителей) и приемных семьях</t>
  </si>
  <si>
    <t>1.4.10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</si>
  <si>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такси), а также бесплатного проезда один раз в год к месту жительства и обратно к месту учебы</t>
  </si>
  <si>
    <t>1.4.12</t>
  </si>
  <si>
    <t>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</t>
  </si>
  <si>
    <t>1.4.13</t>
  </si>
  <si>
    <t>Выплата вознаграждения, причитающиеся приемному родителю</t>
  </si>
  <si>
    <t>1.4.14</t>
  </si>
  <si>
    <t>Подготовка граждан, желающих принять на воспитание в свою семью ребенка, оставшегося без попечения родителей</t>
  </si>
  <si>
    <t>1.4.15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</si>
  <si>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оплаты за определение технического состояния и оценку стоимости жилого помещения в случае передачи его в собственность</t>
  </si>
  <si>
    <t>1.5</t>
  </si>
  <si>
    <t>Комплекс процессных мероприятий "Обеспечение мерами социальной поддержки в связи с профессиональной деятельностью"</t>
  </si>
  <si>
    <t>Меры социальной поддержки в виде денежных компенсаций части расходов по оплате жилья и коммунальных услуг специалистам, работающим и проживающим в сельской местности и поселках городского типа</t>
  </si>
  <si>
    <t>1.5.11</t>
  </si>
  <si>
    <t>1.5.12</t>
  </si>
  <si>
    <t>Предоставление ежегодной денежной выплаты и компенсационной выплаты лицам, удостоенным звания "Почетный гражданин Ленинградской области"</t>
  </si>
  <si>
    <t>1.5.13</t>
  </si>
  <si>
    <t>Выплата ежемесячного пособия членам семьи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</si>
  <si>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1.5.14</t>
  </si>
  <si>
    <t>Выплата единовременного пособия членам семьи работника добровольной пожарной охраны и добровольного пожарного, работавших в общественном учреждении пожарной охраны, зарегистрированном на территории Ленинградской области, в случае их гибели (смерти), а также возмещение расходов, связанных с их погребением</t>
  </si>
  <si>
    <t>1.5.15</t>
  </si>
  <si>
    <t>Материальное обеспечение проживающих в Ленинградской области лиц, удостоенных почетного звания "Народный учитель СССР"</t>
  </si>
  <si>
    <t>1.5.16</t>
  </si>
  <si>
    <t>Доплаты к пенсиям государственных служащих субъектов Российской Федерации и муниципальных служащих</t>
  </si>
  <si>
    <t>1.5.17</t>
  </si>
  <si>
    <t>Выплата пособий семьям умерших депутатов и членам Правительства Ленинградской области</t>
  </si>
  <si>
    <t>1.5.18</t>
  </si>
  <si>
    <t>Комплекс процессных мероприятий "Организация проезда льготным категориям граждан"</t>
  </si>
  <si>
    <t>Возмещение (компенсация) организациям железнодорожного транспорта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</si>
  <si>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1.6.2</t>
  </si>
  <si>
    <t>Возмещение (компенсация) организациям железнодорожного транспорта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</si>
  <si>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1.6.3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</si>
  <si>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</si>
  <si>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1.6.4</t>
  </si>
  <si>
    <t>Возмещение (компенсация) организациям железнодорожного транспорта потерь в доходах,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</t>
  </si>
  <si>
    <t>1.6.5</t>
  </si>
  <si>
    <t>Субсидии бюджету Санкт-Петербурга на реализацию Соглашения по перевозке жителей Санкт-Петербурга и жителей Ленинградской области, заключаемого между Санкт-Петербургом и Ленинградской областью</t>
  </si>
  <si>
    <t>Комплекс процессных мероприятий "Обеспечение мерами социальной поддержки иных категорий граждан"</t>
  </si>
  <si>
    <t>Выплата ежемесячной денежной выплаты инвалидам с детства по зрению I и неработающим инвалидам с детства по зрению II группы, проживающим одиноко либо в семьях, состоящих из неработающих инвалидов с детства I и II группы и(или) их несовершеннолетних детей</t>
  </si>
  <si>
    <t>Предоставление ежегодной выплаты на детей, страдающих заболеваниями целиакия и фенилкетонурия</t>
  </si>
  <si>
    <t>Денежная компенсация расходов на бензин, ремонт, техническое обслуживание транспортных средств и запасные части к ним инвалидам, получившим транспортное средство бесплатно или приобретшим его на льготных условиях, инвалидам войны I и II групп, приобретшим транспортное средство за полную стоимость, инвалидам вследствие общего заболевания, инвалидам с детства, детям-инвалидам, имеющим медицинские показания на обеспечение транспортным средством и приобретшим его самостоятельно, и которые приобрели право на получение указанной компенсации до 1 января 2005 года</t>
  </si>
  <si>
    <t>1.7.5</t>
  </si>
  <si>
    <t>1.7.6</t>
  </si>
  <si>
    <t>Обеспечение дополнительными техническими средствами реабилитации инвалидов</t>
  </si>
  <si>
    <t>1.7.7</t>
  </si>
  <si>
    <t>Выплата персональной стипендии Губернатора Ленинградской области студентам-инвалидам Ленинградской области</t>
  </si>
  <si>
    <t>1.7.8</t>
  </si>
  <si>
    <t>Предоставление ежемесячной денежной выплаты ветеранам труда (ветеранам военной службы)</t>
  </si>
  <si>
    <t>1.7.9</t>
  </si>
  <si>
    <t>Предоставление ежемесячной денежной выплаты жертвам политических репрессий</t>
  </si>
  <si>
    <t>1.7.10</t>
  </si>
  <si>
    <t>Предоставление ежемесячной денежной выплаты труженикам тыла</t>
  </si>
  <si>
    <t>1.7.11</t>
  </si>
  <si>
    <t>Предоставление ежемесячной денежной выплаты ветеранам труда Ленинградской области</t>
  </si>
  <si>
    <t>1.7.12</t>
  </si>
  <si>
    <t>Предоставление ежемесячной денежной выплаты лицам, рожденным в период с 3 сентября 1927 года по 3 сентября 1945 года</t>
  </si>
  <si>
    <t>1.7.13</t>
  </si>
  <si>
    <t>1.7.14</t>
  </si>
  <si>
    <t>1.7.15</t>
  </si>
  <si>
    <t>1.7.16</t>
  </si>
  <si>
    <t>Выплаты на обеспечение протезами и протезно-ортопедическими изделиями тружеников тыла и жертв политических репрессий</t>
  </si>
  <si>
    <t>1.7.17</t>
  </si>
  <si>
    <t>Меры по обеспечению бесплатного изготовления и ремонта зубных протезов (кроме расходов на оплату стоимости драгоценных металлов) ветеранам труда, труженикам тыла, реабилитированным лицам</t>
  </si>
  <si>
    <t>1.7.18</t>
  </si>
  <si>
    <t>Меры социальной поддержки по бесплатному обеспечению лекарственными препаратами тружеников тыла по рецептам врачей в порядке, установленном Правительством Ленинградской области, жертв политических репрессий по рецептам врачей в порядке, установленном Правительством Ленинградской области</t>
  </si>
  <si>
    <t>1.7.19</t>
  </si>
  <si>
    <t>Меры социальной поддержки по бесплатному обеспечению потребности в слухопротезировании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реабилитированным лицам, жертвам политических репрессий - реабилитированным лицам и лицам, признанным пострадавшими от политических репрессий, в соответствии с Законом Российской Федерации от 18.10.1991г. №1761-1 "О реабилитации жертв политических репрессий"</t>
  </si>
  <si>
    <t>1.7.20</t>
  </si>
  <si>
    <t>Единовременная социальная выплата на частичное возмещение расходов по газификации жилых помещений</t>
  </si>
  <si>
    <t>1.7.21</t>
  </si>
  <si>
    <t>Ежемесячная денежная компенсация и ежемесячная денежная выплата на уплату взносов на капитальный ремонт лицам, достигшим возраста 70 и 80 лет</t>
  </si>
  <si>
    <t>1.7.22</t>
  </si>
  <si>
    <t>Предоставление социального пособия на погребение и возмещение стоимости услуг специализированной службе по вопросам похоронного дела на погребение умерших граждан отдельных категорий</t>
  </si>
  <si>
    <t>1.7.23</t>
  </si>
  <si>
    <t>Выплата единовременной выплаты лицам, постоянно проживающим на территории Ленинградской области и состоящим в браке 50, 60, 70 и 75 лет</t>
  </si>
  <si>
    <t>1.7.24</t>
  </si>
  <si>
    <t>Дополнительные меры социальной поддержки родителям (отчиму, мачехе) погибших в Чеченской Республике военнослужащих</t>
  </si>
  <si>
    <t>1.7.25</t>
  </si>
  <si>
    <t>Ежемесячная выплата лицам в возрасте до 18 лет, страдающим заболеванием инсулинзависимый сахарный диабет (протекающий в детском возрасте) и не признанным в установленном законом порядке детьми-инвалидами</t>
  </si>
  <si>
    <t>1.7.26</t>
  </si>
  <si>
    <t>Выплаты на организацию перевозки к месту лечения ветеранов и инвалидов Великой Отечественной войны</t>
  </si>
  <si>
    <t>1.7.27</t>
  </si>
  <si>
    <t>Субсидии на предоставление бесплатной юридической помощи адвокатам, участвующим в государственной системе бесплатной юридической помощи в целях оплаты труда адвокатов, предоставляющих бесплатную юридическую помощь и компенсации их расходов на оказание такой помощи, путем предоставления субсидии Адвокатской палате Ленинградской области</t>
  </si>
  <si>
    <t>1.7.28</t>
  </si>
  <si>
    <t>Изготовление сертификата на изготовление (ремонт) зубных протезов</t>
  </si>
  <si>
    <t>1.7.29</t>
  </si>
  <si>
    <t>Ежемесячная денежная компенсация части расходов на оплату коммунальной услуги по обращению с твердыми коммунальными отходами</t>
  </si>
  <si>
    <t>1.7.30</t>
  </si>
  <si>
    <t>Ежемесячная денежная выплата детям, страдающим врожденным буллезным эпидермолизом</t>
  </si>
  <si>
    <t>1.7.31</t>
  </si>
  <si>
    <t>Предоставление ежемесячной выплаты на детей-инвалидов со второй степенью ограничения по одной из основных категорий жизнедеятельности</t>
  </si>
  <si>
    <t>1.7.32</t>
  </si>
  <si>
    <t>Бесплатное обеспечение сложной ортопедической обувью с индивидуальными параметрами изготовления</t>
  </si>
  <si>
    <t>1.7.33</t>
  </si>
  <si>
    <t>Дополнительная ежемесячная денежная выплата гражданам Российской Федерации, проживавшим в Ленинграде в период его блокады с 8 сентября 1941 года по 27 января 1944 года менее 4 месяцев и не награжденным знаком "Жителю блокадного Ленинграда" и медалью "За оборону Ленинграда", в том числе имеющим инвалидность</t>
  </si>
  <si>
    <t>1.7.34</t>
  </si>
  <si>
    <t>Изготовление удостоверений детям Великой Отечественной войны</t>
  </si>
  <si>
    <t>1.7.35</t>
  </si>
  <si>
    <t>Единовременная выплата к юбилейным датам со дня рождения гражданам, отметившим 90-летний, 95-летний, 100-летий и далее ежегодно юбилей со дня рождения</t>
  </si>
  <si>
    <t>Комплекс процессных мероприятий "Обеспечение функционирования системы социальной защиты населения"</t>
  </si>
  <si>
    <t>Расходы на освещение деятельности в средствах массовой информации, печатных изданиях, информационно-телекоммуникационной сети «Интернет»</t>
  </si>
  <si>
    <t>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граждан, проживающим на территории Ленинградской области, ежеквартальному информированию получателей о произведенных расчетах ежемесячных денежных компенсаций в разрезе отдельных видов жилищно-коммунальных услуг, предоставлению информации о наличии задолженности по оплате жилого помещения и коммунальных услуг</t>
  </si>
  <si>
    <t>1.8.3</t>
  </si>
  <si>
    <t>Реализация единых социальных проездных билетов</t>
  </si>
  <si>
    <t>1.8.4</t>
  </si>
  <si>
    <t>Подпрограмма "Развитие системы социального обслуживания Ленинградской области"</t>
  </si>
  <si>
    <t>Мероприятия, направленные на достижение цели федерального проекта "Старшее поколение"</t>
  </si>
  <si>
    <t>Внедрение и поддержание технологии социального обслуживания по оказанию экстренной помощи на дому пожилым людям и инвалидам "Тревожная кнопка" в муниципальных образованиях</t>
  </si>
  <si>
    <t>Транспортное обслуживание маломобильных групп населения</t>
  </si>
  <si>
    <t>Комплекс процессных мероприятий "Организация предоставления социального обслуживания"</t>
  </si>
  <si>
    <t>Организация работы службы детского телефона доверия</t>
  </si>
  <si>
    <t>Организация предоставления услуг "Домой без преград"</t>
  </si>
  <si>
    <t>Организация и предоставление услуг ранней помощи детям в возрасте от 0-3 лет, проживающим на территории Ленинградской области</t>
  </si>
  <si>
    <t>Организация работы университета третьего возраста</t>
  </si>
  <si>
    <t>Организация и проведение конкурса профессионального мастерства работников социальной сферы Ленинградской области</t>
  </si>
  <si>
    <t>Проведение областного праздника, посвященного дню социального работника</t>
  </si>
  <si>
    <t>Организация и проведение фестиваля творчества инвалидов "Мир без границ"</t>
  </si>
  <si>
    <t>Организация предоставления услуг «Заботливый сосед»</t>
  </si>
  <si>
    <t>Организация профессиональной переподготовки и повышения квалификации сотрудников государственных учреждений социального обслуживания Ленинградской области</t>
  </si>
  <si>
    <t>Тренировочная квартира</t>
  </si>
  <si>
    <t>Предоставление услуг «В полустационарной форме в отделениях дневного пребывания получателям, страдающим психическими расстройствами»</t>
  </si>
  <si>
    <t>Организация перевозки несовершеннолетних в пределах территории Ленинградской области организациями социального обслуживания</t>
  </si>
  <si>
    <t>2.2.13</t>
  </si>
  <si>
    <t>Предоставление помощи несовершеннолетним, нуждающимся в обеспечении социальной безопасности и не признанным нуждающимися в социальном обслуживании</t>
  </si>
  <si>
    <t>2.2.14</t>
  </si>
  <si>
    <t>Профилактика асоциального поведения в детской среде</t>
  </si>
  <si>
    <t>2.2.15</t>
  </si>
  <si>
    <t>Технология социального обслуживания "Рука помощи"</t>
  </si>
  <si>
    <t>2.2.16</t>
  </si>
  <si>
    <t>Организация сопровождаемого проживания инвалидов и лиц с ограниченными возможностями здоровья, получивших образовательную услугу в нетиповом учреждении</t>
  </si>
  <si>
    <t>2.2.17</t>
  </si>
  <si>
    <t>Субсидии юридическим лицам (за исключением государственных (муниципальных) учреждений), индивидуальным предпринимателям в целях возмещения затрат в связи с предоставлением социальных услуг в Ленинградской области</t>
  </si>
  <si>
    <t>2.2.18</t>
  </si>
  <si>
    <t>Предоставление услуг по оказанию социально-психологической поддержки несовершеннолетним матерям и несовершеннолетним беременным</t>
  </si>
  <si>
    <t>2.2.19</t>
  </si>
  <si>
    <t>2.2.20</t>
  </si>
  <si>
    <t>Укрепление материально-технической базы учреждений социального обслуживания населения Ленинградской области</t>
  </si>
  <si>
    <t>Комплекс процессных мероприятий "Повышение качества жизни лиц пожилого возраста и инвалидов"</t>
  </si>
  <si>
    <t>"Организация мероприятий по приспособлению для доступа инвалидов ГКУЦЗН"</t>
  </si>
  <si>
    <t>2.3.2</t>
  </si>
  <si>
    <t>Организация мероприятий по приспособлению для доступа инвалидов учреждений профессионального образования</t>
  </si>
  <si>
    <t>2.3.3</t>
  </si>
  <si>
    <t>Мероприятия по обеспечению приспособлениями для доступа инвалидов в учреждения здравоохранения</t>
  </si>
  <si>
    <t>2.3.4</t>
  </si>
  <si>
    <t>Организация мероприятий по приспособлению для доступа инвалидов учреждений культуры</t>
  </si>
  <si>
    <t>2.3.5</t>
  </si>
  <si>
    <t>2.3.6</t>
  </si>
  <si>
    <t>Субсидии на мероприятия по приспособлению жилых помещений инвалидов, относящихся к муниципальному жилищному фонду, и общего имущества в многоквартирных домах, в которых проживают инвалиды, с учетом потребностей инвалидов и обеспечения условий их доступности для инвалидов</t>
  </si>
  <si>
    <t>2.3.7</t>
  </si>
  <si>
    <t>Улучшение качества жизни детей-инвалидов и детей с ограниченными возможностями в Ленинградской области</t>
  </si>
  <si>
    <t>2.3.8</t>
  </si>
  <si>
    <t>Комитет общего и профессионального образования Ленинградской области,Комитет по здравоохранению Ленинградской области,комитет по культуре и туризму Ленинградской области</t>
  </si>
  <si>
    <t>комитет по культуре и туризму Ленинградской области</t>
  </si>
  <si>
    <t>комитет по социальной защите населения Ленинградской области, Комитет государственного экологического надзора Ленинградской области, Комитет общего и профессионального образования Ленинградской области, Комитет по природным ресурсам Ленинградской области,Комитет по топливно-энергетическому комплексу Ленинградской области, комитет по культуре и туризму Ленинградской области, комитет по сохранению культурного наследия Ленинградской области, комитет по строительству Ленинградской области,комитет по физической культуре и спорту Ленинградской области</t>
  </si>
  <si>
    <t>Комитет по топливно-энергетическому комплексу Ленинградской области</t>
  </si>
  <si>
    <t>комитет по сохранению культурного наследия Ленинградской области</t>
  </si>
  <si>
    <t>Комитет Ленинградской области по транспорту</t>
  </si>
  <si>
    <t>комитет по труду и занятости населения Ленинградской области,Комитет общего и профессионального образования Ленинградской области, Комитет по здравоохранению Ленинградской области, комитет по культуре и туризму Ленинградской области, комитет по сохранению культурного наследия Ленинградской области, комитет по жилищно-коммунальному хозяйству Ленинградской области, Комитет Ленинградской области по транспорту</t>
  </si>
  <si>
    <t>комитет по жилищно-коммунальному хозяйству Ленинградской области</t>
  </si>
  <si>
    <t>Поддержка отдельных категорий граждан при подключении (технологическое присоединение) индивидуальных домовладений к сети газораспределения</t>
  </si>
  <si>
    <t>Социальные выплаты работникам медицинских организаций государственной системы здравоохранения Ленинградской области и организаций, осуществляющих на территории Ленинградской области предоставление транспортных услуг при оказании скорой медицинской помощи, оказывающим медицинскую помощь по диагностике и лечению новой коронавирусной инфекции (COVID-19)</t>
  </si>
  <si>
    <t>комитет по социальной защите населения Ленинградской области,Комитет по здравоохранению Ленинградской области</t>
  </si>
  <si>
    <t>1.7.36</t>
  </si>
  <si>
    <t>1.7.37</t>
  </si>
  <si>
    <t>1.7.38</t>
  </si>
  <si>
    <t>1.7.39</t>
  </si>
  <si>
    <t>1.7.40</t>
  </si>
  <si>
    <t>Ежегодная денежная выплата гражданам, награжденным нагрудным знаком "Почетный донор России" или нагрудным знаком "Почетный донор СССР"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</si>
  <si>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</si>
  <si>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Меры социальной поддержки в виде денежных компенсаций по оплате жилого помещения и коммунальных услуг, оказываемых в соответствии с федеральным законодательством гражданам, подвергшимся радиационному воздействию вследствие катастрофы на Чернобыльской АЭС, аварии на производственном объединении "Маяк", ядерных испытаний на Семипалатинском полигоне, и гражданам из подразделения особого риска, а также отдельным категориям граждан из числа ветеранов и инвалидов, проживающих в Ленинградской области</t>
  </si>
  <si>
    <t>комитет по социальной защите населения Ленинградской области, Комитет общего и профессионального образования Ленинградской области</t>
  </si>
  <si>
    <t>1.4.16</t>
  </si>
  <si>
    <t>Перевозка несовершеннолетних самовольно ушедших из семей, детских домов, школ-интернатов, специально учебно-воспитательных и иных детских учреждений</t>
  </si>
  <si>
    <t xml:space="preserve">Всего по государственной программе
</t>
  </si>
  <si>
    <t xml:space="preserve">Итого по подпрограмме
</t>
  </si>
  <si>
    <t xml:space="preserve">
Итого по подпрограмме
</t>
  </si>
  <si>
    <t>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</t>
  </si>
  <si>
    <t>Выплата пособий 6 студентам</t>
  </si>
  <si>
    <t>Выплата пособий 3 студентам</t>
  </si>
  <si>
    <t xml:space="preserve">Бесплатное питание, льготный проезд и выплата выходного пособия  детей-сирот детей и детей, оставшихся без попечения родителей, обучающихся в государственных учреждениях  среднего профессиональногои высшего  образования </t>
  </si>
  <si>
    <t xml:space="preserve">Предоставление аренды помещений 45 чел. из числа детей-сирот и детей, оставшихся без попечения  родителей, имеющих право на аренду жилого помещения </t>
  </si>
  <si>
    <t>Ежемесячная выплата семьям опекунов и приемным семьям на прогнозируемую численность приемных и опекаемых детей. Обеспечение выплатой на содержание 3784 детей.</t>
  </si>
  <si>
    <t xml:space="preserve"> проездом обеспечены 2936 детей</t>
  </si>
  <si>
    <t xml:space="preserve">Обеспечение постинтернатного сопровождения 163 чел из числа детей-сирот, детей, оставшихся без попечения родителей, лиц из числа детей-сирот и детей, оставшихся без попечения родителей, в Ленинградской области </t>
  </si>
  <si>
    <t>Выплата вознаграждения, причитающееся приемным семьям на 1520  детей</t>
  </si>
  <si>
    <t>Подготовка 567 граждан  изъявивших желание  принять на воспитание в свою семью ребенка, оставшегося без попечения родителей</t>
  </si>
  <si>
    <t>Освобождение 2358 детей-сирот  от уплаты  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оплаты за определение технического состояния и оценку стоимости жилого помещения в случае передачи его в собственность</t>
  </si>
  <si>
    <t>Обеспечение гарантированных государством социальных выплат данной категории граждан. Выплатой будут обеспечены 235 человек</t>
  </si>
  <si>
    <t xml:space="preserve">Выплатой обеспечены 2 получателя </t>
  </si>
  <si>
    <t>Обеспечение потребностей граждан  в социальном обслуживании</t>
  </si>
  <si>
    <t>увеличение количества низкопольных автобусов, работающих на маршрутах регулярных перевозок Ленинградской области</t>
  </si>
  <si>
    <t>Обеспеченность отдельных категорий граждан жителей Ленинградской области льготным и(или) бесплатным проездом на общественном  транспорте Санкт-Петербурга</t>
  </si>
  <si>
    <t>Обеспеченность отдельных категорий граждан льготным и(или) бесплатным проездом на автомобильном транспорте по маршрутам регулярных перевозок</t>
  </si>
  <si>
    <t>Обеспечение отдельных категорий граждан льготным  проездом на в пригородном железнодорожном транспорте по территории Ленинградской области</t>
  </si>
  <si>
    <t>Обеспечение потребности тружеников тыла и жертв политических репрессий, нуждающихся в  слухопротезировании</t>
  </si>
  <si>
    <t>Обеспечение в соответствии с медицинскими показаниями лекарственными препаратами  тружеников тыла и жертв политических репрессий</t>
  </si>
  <si>
    <t>Оплата почтовых и банковских услуг</t>
  </si>
  <si>
    <t>Выплатой обеспечены 1050 человек</t>
  </si>
  <si>
    <t>обеспечение деятельности государственного казенного учреждения "Центр социальной защиты населения Ленинградской области"</t>
  </si>
  <si>
    <t>Выплаты денежной компенсации расходов на бензин, ремонт, техническое обслуживание транспортных средств и запасные части к ним инвалидам</t>
  </si>
  <si>
    <t>Изготовление бланков сертификатов</t>
  </si>
  <si>
    <t>Выплата обеспечена 1 получателю</t>
  </si>
  <si>
    <t>Социальные выплаты работникам медицинских организаций государственной системы здравоохранения Ленинградской области</t>
  </si>
  <si>
    <t>возмещения затрат в связи с предоставлением социальных услуг в Ленинградской области</t>
  </si>
  <si>
    <t>оказание социально-психологической поддержки несовершеннолетним матерям и несовершеннолетним беременным</t>
  </si>
  <si>
    <t>Выплатой  обеспечены 42 получателя</t>
  </si>
  <si>
    <t xml:space="preserve">Оказание услуг по расчету ежемесячных денежных компенсаций </t>
  </si>
  <si>
    <t>Обеспечено 5 детей</t>
  </si>
  <si>
    <t xml:space="preserve"> предоставление бесплатной юридической помощи адвокатам</t>
  </si>
  <si>
    <t>Социальная поддержка Героев</t>
  </si>
  <si>
    <t xml:space="preserve">Оказание государственной социальной помощи </t>
  </si>
  <si>
    <t xml:space="preserve">Меры по обеспечению бесплатного изготовления и ремонта зубных протезов </t>
  </si>
  <si>
    <t xml:space="preserve">Дополнительная ежемесячная денежная выплата </t>
  </si>
  <si>
    <t>Ежемесячное денежное содержание заслуженным деятелям физической культуры и спорта,</t>
  </si>
  <si>
    <t>Предоставление ежемесячной выплаты на детей-инвалидов</t>
  </si>
  <si>
    <t xml:space="preserve">Отчет о реализации государственной программы Ленинградской области
</t>
  </si>
  <si>
    <t>1.3.10</t>
  </si>
  <si>
    <t>Поддержка отдельных категорий граждан при замене оборудования, входящего в состав внутридомового (внутриквартирного) газового оборудования</t>
  </si>
  <si>
    <t>компенсация части расходов на оплату жилого помещения по договору найма жилого помещения частного жилищного фонда гражданам, являющимся пострадавшими участниками долевого строительства</t>
  </si>
  <si>
    <t>1.3.11</t>
  </si>
  <si>
    <t>1.3.12</t>
  </si>
  <si>
    <t>Изготовление сертификата на замену оборудования, входящего в состав внутридомового (внутриквартирного) газового оборудования</t>
  </si>
  <si>
    <t>2.2.21</t>
  </si>
  <si>
    <t>2.2.22</t>
  </si>
  <si>
    <t>2.2.23</t>
  </si>
  <si>
    <t>Технология социального обслуживания "Передышка"</t>
  </si>
  <si>
    <t>Технология социального обслуживания "Санаторий на дому"</t>
  </si>
  <si>
    <t>Технология социального обслуживания "Здравница в Ленинградской области"</t>
  </si>
  <si>
    <t>Организация стратегической сессии по вопросам развития системы социальной защиты Ленинградской области</t>
  </si>
  <si>
    <t>2.2.24</t>
  </si>
  <si>
    <t>2.2.25</t>
  </si>
  <si>
    <t>1.5.19</t>
  </si>
  <si>
    <t>1.5.20</t>
  </si>
  <si>
    <t>комитет по молодежной политике Ленинградской области</t>
  </si>
  <si>
    <t>1.5.21</t>
  </si>
  <si>
    <t>Комитет по дорожному хозяйству Ленинградской области</t>
  </si>
  <si>
    <t>1.7.41</t>
  </si>
  <si>
    <t>Возмещение затрат организациям, предоставляющим меры социальной поддержки Героям Советского Союза, Героям Российской Федерации и полным кавалерам ордена Славы, Героям Социалистического Труда и полным кавалерам ордена Трудовой Славы</t>
  </si>
  <si>
    <t>2.3.9</t>
  </si>
  <si>
    <t>1.2.14</t>
  </si>
  <si>
    <t>Субвенции бюджету Пенсионного фонда Российской Федерации на осуществление ежемесячной денежной выплаты на ребенка в возрасте от восьми до семнадцати лет</t>
  </si>
  <si>
    <t>Выплатой обеспечено 9681 семья</t>
  </si>
  <si>
    <t>Обеспечение автомобилем многодетных семей</t>
  </si>
  <si>
    <t>Представление субвенции ПФР</t>
  </si>
  <si>
    <t>Возмещение (компенсация) организациям железнодорожного транспорта потерь в доходах</t>
  </si>
  <si>
    <t xml:space="preserve">Обеспеченность студентов и щкольников льготным проездом в пригородном железнодорожном транспорте по территории Ленинградской области. В 2022 году планируется перевезти 2 034,5 тыс, чел. обучающихся  </t>
  </si>
  <si>
    <t>компенсация расходов на автомобильное топливо гражданам страдающим пожизненно-почечной недостаточностью получающим процедуру гемодиализа</t>
  </si>
  <si>
    <t>Выплатой обеспечено 4 получателя</t>
  </si>
  <si>
    <t>Реализация технологии социального обслуживания</t>
  </si>
  <si>
    <t>Выплата предоставлена  на 3 детей, страдающего заболеванием «инсулинзависимый сахарный диабет»</t>
  </si>
  <si>
    <t>16 объектов</t>
  </si>
  <si>
    <t>Закупка кресел для инвалидов</t>
  </si>
  <si>
    <t>Монтаж пандусов, установка поручней для инвалидов</t>
  </si>
  <si>
    <t>Обеспечение текущего ремонта жилых помещений</t>
  </si>
  <si>
    <t>Мероприятия по улучшению качества жизни детей</t>
  </si>
  <si>
    <t>Предоставление услуг получателям, страдающим психическими расстройствами</t>
  </si>
  <si>
    <t>С начала года услуга предоставлена 4 несовершеннолетним</t>
  </si>
  <si>
    <t>с начала года услуги не предоставлялись</t>
  </si>
  <si>
    <t>Отчетный период: январь-сентябрь 2022 года</t>
  </si>
  <si>
    <t>Фактическое финансирование госудрственной программы на 01.10.2022 года (нарастающим итогом) (тыс.рублей)</t>
  </si>
  <si>
    <t>Выполнено на 01.10.2022 года (нарастающим итогом) (тыс. рублей)</t>
  </si>
  <si>
    <t>Технология социального обслуживания «Семейная диспетчерская»</t>
  </si>
  <si>
    <t>1.5.22</t>
  </si>
  <si>
    <t>Единовременная денежная выплата гражданам, поступившим на военную службу по контракту</t>
  </si>
  <si>
    <t>2.2.26</t>
  </si>
  <si>
    <t>Оплата расходов по содержанию имущества, не связанных с оказанием государственных услуг (выполнением работ)</t>
  </si>
  <si>
    <t>Выплатой обеспечено 7550 семей на 7659 детей</t>
  </si>
  <si>
    <t>Выплатой обеспечено 1814 семей</t>
  </si>
  <si>
    <t>Выплатой обеспечены 12389 детей</t>
  </si>
  <si>
    <t>Выплатой обеспечен 1658 детей</t>
  </si>
  <si>
    <t>Выплатой обеспечено                 11919 семей</t>
  </si>
  <si>
    <t>Обеспечено – 9007 семей на 16167 детей – школьников.</t>
  </si>
  <si>
    <t>Выплатой обеспечено                           3 семьи</t>
  </si>
  <si>
    <t>Выплатой обеспечено                          3 семьи</t>
  </si>
  <si>
    <t>Выплата предоставлена 4949 семьям на 5262 ребенка</t>
  </si>
  <si>
    <t xml:space="preserve"> Выплата гражданам, поступившим на военную службу по контракту</t>
  </si>
  <si>
    <t>Изготовление сертификатов</t>
  </si>
  <si>
    <t xml:space="preserve">выплата предоставлена 23 435 семьям на 29 062 детей. </t>
  </si>
  <si>
    <t>Выплатой обеспечен 3 получателя</t>
  </si>
  <si>
    <t>Выплатой обеспечено 45 получателей</t>
  </si>
  <si>
    <t>Выплатой обеспечено 5 получателя</t>
  </si>
  <si>
    <t>Выплатой обеспечено 33 получателя</t>
  </si>
  <si>
    <t>обеспечены 520 семей</t>
  </si>
  <si>
    <t xml:space="preserve">предоставлено 30861семьям на 63227 детей </t>
  </si>
  <si>
    <t>Выплатой обеспечено 51709   пенсионеров</t>
  </si>
  <si>
    <t>компенсация части расходов на оплату жилого помещения по договору найма жилого помещения частного жилищного фонда либо по договору поднайма жилого помещения государственного или муниципального жилищного фонда семьям с детьми, состоящим на учете на улучшение жилищных условий</t>
  </si>
  <si>
    <t>154 беременным женщинам и 15131 детям в возрасте до 3-х лет</t>
  </si>
  <si>
    <t>Субсидия предоставлена 8200 семьям (19811 чел.).</t>
  </si>
  <si>
    <t>выплаты предоставлены 17 получателям</t>
  </si>
  <si>
    <t>Обеспечено 122 неработающий пенсионера</t>
  </si>
  <si>
    <t>обеспечено 12 343 специалиста, проживающих и работающих в сельской местности и поселках городского  типа, и пенсионеров из их числа, в т.ч. 9 447 педагогических работников</t>
  </si>
  <si>
    <t>Охвачено 53029 получателей</t>
  </si>
  <si>
    <t>Охвачено 4 057 получателей</t>
  </si>
  <si>
    <t>выплата предоставлена 2 145 супружеским парам</t>
  </si>
  <si>
    <t>Выплата произведена 1952 гражданам</t>
  </si>
  <si>
    <t>21537  пенсионеров из числа собственников жилья, достигших возраста 70 и 80 лет, обеспечивается ежемесячной денежной компенсацией расходов  на уплату взноса на капитальный ремонт общего имущества в многоквартирном доме, 8630  - ежемесячной денежной выплатой на уплату взноса на капитальный ремонт</t>
  </si>
  <si>
    <t>Выплатой обеспечено 7708 получателей</t>
  </si>
  <si>
    <t xml:space="preserve">Выплата предоставлена 311 инвалидам с детства </t>
  </si>
  <si>
    <t>Выпрлотой обеспечен 22 получателям</t>
  </si>
  <si>
    <t>Выплатой обеспечено 88 получателей</t>
  </si>
  <si>
    <t xml:space="preserve">услуги оказаны 2542 чел.
</t>
  </si>
  <si>
    <t>Всего обслужено граждан старше 65 лет с использованием транспорта, приобретенного в рамках федерального проекта «Старшее поколение» – 7 007  чел</t>
  </si>
  <si>
    <t>с начала года поступило 4126 обращений</t>
  </si>
  <si>
    <t xml:space="preserve">охват по итогам III квартала 2022 года составил 322 человека
</t>
  </si>
  <si>
    <t>услуги получили 667 несовершеннолетних в возрасте от 0 до 3 лет</t>
  </si>
  <si>
    <t>обучение в II квартале 2022 года прошли 1703 человека</t>
  </si>
  <si>
    <t>охват за II квартал 2022 года составил 145 человек</t>
  </si>
  <si>
    <t>за 9 месяцев 2022 года получили услугу 12 человек</t>
  </si>
  <si>
    <t>С начала года участие в программе приняли  168  несовершеннолетних, состоящих на различных видах профилактического учета</t>
  </si>
  <si>
    <t>охват за II квартал 2022 года составил 73 человека</t>
  </si>
  <si>
    <t>За первое полугодие 2022 года услуга предоставлена 17 несовершеннолетним</t>
  </si>
  <si>
    <t>Охват 13 человек</t>
  </si>
  <si>
    <t xml:space="preserve">Реализацмя технологии социального обслуживания </t>
  </si>
  <si>
    <t>Выплата предоставлена 115 получателям</t>
  </si>
  <si>
    <t>выплата произведена на 70 ребенка, страдающих заболеванием целиакия, 20 детей, страдающих заболеванием фенилкетонурия</t>
  </si>
  <si>
    <t xml:space="preserve">За 9 месяцев 2022 года  принято 18 положительных решений на предоставление компенсации части расходов на самостоятельное приобретение дополнительного технического средства реабилитации.
За 9 месяцев  2022 года закуплено и выдано 40 дополнительных технических средств реабилитации 26 инвалидам.
</t>
  </si>
  <si>
    <t>Выплатой обеспечены 92835 получателей</t>
  </si>
  <si>
    <t>Выплатой  обеспечены 1247 получателей</t>
  </si>
  <si>
    <t>Выплатой  обеспечены 104 430 получателей</t>
  </si>
  <si>
    <t>Выплатой обеспечены 1 331 получатель</t>
  </si>
  <si>
    <t>Выплатой обеспечено120 346 получателей</t>
  </si>
  <si>
    <t>За первое полугодие  2022 года услугу получили 655 чел.</t>
  </si>
  <si>
    <t>выплата произведена на 1679 детей</t>
  </si>
  <si>
    <t>21 537  пенсионеров из числа собственников жилья, достигших возраста 70 и 80 лет, обеспечивается ежемесячной денежной компенсацией расходов  на уплату взноса на капитальный ремонт общего имущества в многоквартирном доме, 8 630 - ежемесячной денежной выплатой на уплату взноса на капитальный ремонт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</si>
</sst>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#,##0.00_р_."/>
    <numFmt numFmtId="180" formatCode="0.0000000"/>
    <numFmt numFmtId="181" formatCode="0.000000"/>
    <numFmt numFmtId="182" formatCode="0.00000"/>
    <numFmt numFmtId="183" formatCode="0.0000"/>
    <numFmt numFmtId="184" formatCode="#,##0.0"/>
    <numFmt numFmtId="185" formatCode="#,##0.00\ _₽"/>
    <numFmt numFmtId="186" formatCode="?"/>
    <numFmt numFmtId="187" formatCode="#,##0.0\ _₽"/>
    <numFmt numFmtId="188" formatCode="#,##0.000\ _₽"/>
    <numFmt numFmtId="189" formatCode="#,##0\ _₽"/>
  </numFmts>
  <fonts count="54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Narrow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/>
    </xf>
    <xf numFmtId="185" fontId="2" fillId="0" borderId="10" xfId="0" applyNumberFormat="1" applyFont="1" applyFill="1" applyBorder="1" applyAlignment="1">
      <alignment horizontal="center" vertical="top"/>
    </xf>
    <xf numFmtId="185" fontId="2" fillId="0" borderId="10" xfId="0" applyNumberFormat="1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0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85" fontId="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 applyProtection="1">
      <alignment horizontal="right" vertical="center" wrapText="1"/>
      <protection/>
    </xf>
    <xf numFmtId="185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3"/>
  <sheetViews>
    <sheetView tabSelected="1" zoomScale="80" zoomScaleNormal="80" zoomScaleSheetLayoutView="80" zoomScalePageLayoutView="0" workbookViewId="0" topLeftCell="C113">
      <selection activeCell="I117" sqref="I117"/>
    </sheetView>
  </sheetViews>
  <sheetFormatPr defaultColWidth="9.00390625" defaultRowHeight="12.75"/>
  <cols>
    <col min="1" max="1" width="8.875" style="10" customWidth="1"/>
    <col min="2" max="2" width="53.375" style="5" customWidth="1"/>
    <col min="3" max="3" width="47.125" style="26" customWidth="1"/>
    <col min="4" max="7" width="17.00390625" style="5" customWidth="1"/>
    <col min="8" max="13" width="17.00390625" style="13" customWidth="1"/>
    <col min="14" max="14" width="17.00390625" style="5" customWidth="1"/>
    <col min="15" max="15" width="15.125" style="5" bestFit="1" customWidth="1"/>
    <col min="16" max="16" width="34.00390625" style="5" customWidth="1"/>
    <col min="17" max="17" width="20.00390625" style="5" customWidth="1"/>
    <col min="18" max="16384" width="9.125" style="5" customWidth="1"/>
  </cols>
  <sheetData>
    <row r="1" spans="1:15" ht="21.75" customHeight="1">
      <c r="A1" s="8" t="s">
        <v>5</v>
      </c>
      <c r="B1" s="43" t="s">
        <v>371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44" t="s">
        <v>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2">
      <c r="A3" s="44" t="s">
        <v>414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2">
      <c r="A4" s="9" t="s">
        <v>6</v>
      </c>
      <c r="B4" s="2"/>
      <c r="C4" s="9"/>
      <c r="D4" s="19"/>
      <c r="E4" s="19"/>
      <c r="F4" s="19"/>
      <c r="G4" s="19"/>
      <c r="H4" s="20"/>
      <c r="I4" s="21"/>
      <c r="J4" s="21"/>
      <c r="K4" s="21"/>
      <c r="L4" s="12"/>
      <c r="M4" s="12"/>
      <c r="N4" s="2"/>
      <c r="O4" s="2"/>
    </row>
    <row r="5" spans="1:15" ht="12.75">
      <c r="A5" s="9"/>
      <c r="B5" s="2"/>
      <c r="C5" s="9"/>
      <c r="D5" s="22"/>
      <c r="E5" s="23"/>
      <c r="F5" s="22"/>
      <c r="G5" s="22"/>
      <c r="H5" s="23"/>
      <c r="I5" s="23"/>
      <c r="J5" s="24"/>
      <c r="K5" s="24"/>
      <c r="L5" s="12"/>
      <c r="M5" s="12"/>
      <c r="N5" s="2"/>
      <c r="O5" s="2"/>
    </row>
    <row r="6" spans="1:16" ht="26.25" customHeight="1">
      <c r="A6" s="45" t="s">
        <v>0</v>
      </c>
      <c r="B6" s="39" t="s">
        <v>118</v>
      </c>
      <c r="C6" s="39" t="s">
        <v>33</v>
      </c>
      <c r="D6" s="39" t="s">
        <v>119</v>
      </c>
      <c r="E6" s="39"/>
      <c r="F6" s="39"/>
      <c r="G6" s="39"/>
      <c r="H6" s="40" t="s">
        <v>415</v>
      </c>
      <c r="I6" s="40"/>
      <c r="J6" s="40"/>
      <c r="K6" s="40"/>
      <c r="L6" s="39" t="s">
        <v>416</v>
      </c>
      <c r="M6" s="39"/>
      <c r="N6" s="39"/>
      <c r="O6" s="39"/>
      <c r="P6" s="39" t="s">
        <v>97</v>
      </c>
    </row>
    <row r="7" spans="1:16" ht="34.5" customHeight="1">
      <c r="A7" s="45"/>
      <c r="B7" s="39"/>
      <c r="C7" s="39"/>
      <c r="D7" s="1" t="s">
        <v>1</v>
      </c>
      <c r="E7" s="1" t="s">
        <v>2</v>
      </c>
      <c r="F7" s="1" t="s">
        <v>3</v>
      </c>
      <c r="G7" s="1" t="s">
        <v>4</v>
      </c>
      <c r="H7" s="3" t="s">
        <v>1</v>
      </c>
      <c r="I7" s="3" t="s">
        <v>2</v>
      </c>
      <c r="J7" s="3" t="s">
        <v>3</v>
      </c>
      <c r="K7" s="3" t="s">
        <v>4</v>
      </c>
      <c r="L7" s="3" t="s">
        <v>1</v>
      </c>
      <c r="M7" s="3" t="s">
        <v>2</v>
      </c>
      <c r="N7" s="1" t="s">
        <v>3</v>
      </c>
      <c r="O7" s="1" t="s">
        <v>4</v>
      </c>
      <c r="P7" s="39"/>
    </row>
    <row r="8" spans="1:16" ht="12">
      <c r="A8" s="7" t="s">
        <v>8</v>
      </c>
      <c r="B8" s="4">
        <v>2</v>
      </c>
      <c r="C8" s="25">
        <v>3</v>
      </c>
      <c r="D8" s="4">
        <v>3</v>
      </c>
      <c r="E8" s="6">
        <v>4</v>
      </c>
      <c r="F8" s="6">
        <v>5</v>
      </c>
      <c r="G8" s="6">
        <v>6</v>
      </c>
      <c r="H8" s="18">
        <v>7</v>
      </c>
      <c r="I8" s="18">
        <v>8</v>
      </c>
      <c r="J8" s="18">
        <v>9</v>
      </c>
      <c r="K8" s="18">
        <v>10</v>
      </c>
      <c r="L8" s="18">
        <v>11</v>
      </c>
      <c r="M8" s="18">
        <v>12</v>
      </c>
      <c r="N8" s="4">
        <v>13</v>
      </c>
      <c r="O8" s="4">
        <v>14</v>
      </c>
      <c r="P8" s="4">
        <v>15</v>
      </c>
    </row>
    <row r="9" spans="1:16" ht="21" customHeight="1">
      <c r="A9" s="31">
        <v>1</v>
      </c>
      <c r="B9" s="41" t="s">
        <v>120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6" ht="25.5">
      <c r="A10" s="35" t="s">
        <v>9</v>
      </c>
      <c r="B10" s="36" t="s">
        <v>121</v>
      </c>
      <c r="C10" s="36" t="s">
        <v>60</v>
      </c>
      <c r="D10" s="14">
        <f>D11+D12+D13+D14+D15</f>
        <v>1980689.2999999998</v>
      </c>
      <c r="E10" s="14">
        <f>E11+E12+E13+E14+E15</f>
        <v>1424722.2999999998</v>
      </c>
      <c r="F10" s="14"/>
      <c r="G10" s="14"/>
      <c r="H10" s="14">
        <f>H11+H12+H13+H14+H15</f>
        <v>1643849.3</v>
      </c>
      <c r="I10" s="14">
        <f>I11+I12+I13+I14+I15</f>
        <v>1126944.6</v>
      </c>
      <c r="J10" s="14"/>
      <c r="K10" s="14"/>
      <c r="L10" s="14">
        <f>L11+L12+L13+L14+L15</f>
        <v>1643849.3</v>
      </c>
      <c r="M10" s="14">
        <f>M11+M12+M13+M14+M15</f>
        <v>1126944.6</v>
      </c>
      <c r="N10" s="14"/>
      <c r="O10" s="14"/>
      <c r="P10" s="29"/>
    </row>
    <row r="11" spans="1:16" ht="51">
      <c r="A11" s="31" t="s">
        <v>10</v>
      </c>
      <c r="B11" s="30" t="s">
        <v>122</v>
      </c>
      <c r="C11" s="30" t="s">
        <v>60</v>
      </c>
      <c r="D11" s="16"/>
      <c r="E11" s="17">
        <v>214420.5</v>
      </c>
      <c r="F11" s="17"/>
      <c r="G11" s="17"/>
      <c r="H11" s="16"/>
      <c r="I11" s="16">
        <v>175431.3</v>
      </c>
      <c r="J11" s="16"/>
      <c r="K11" s="16"/>
      <c r="L11" s="16"/>
      <c r="M11" s="16">
        <f>I11</f>
        <v>175431.3</v>
      </c>
      <c r="N11" s="15"/>
      <c r="O11" s="16"/>
      <c r="P11" s="30" t="s">
        <v>423</v>
      </c>
    </row>
    <row r="12" spans="1:16" ht="25.5">
      <c r="A12" s="31" t="s">
        <v>11</v>
      </c>
      <c r="B12" s="30" t="s">
        <v>123</v>
      </c>
      <c r="C12" s="30" t="s">
        <v>60</v>
      </c>
      <c r="D12" s="17"/>
      <c r="E12" s="17">
        <v>504151.7</v>
      </c>
      <c r="F12" s="17"/>
      <c r="G12" s="17"/>
      <c r="H12" s="16"/>
      <c r="I12" s="16">
        <v>350716.5</v>
      </c>
      <c r="J12" s="16"/>
      <c r="K12" s="16"/>
      <c r="L12" s="16"/>
      <c r="M12" s="16">
        <f>I12</f>
        <v>350716.5</v>
      </c>
      <c r="N12" s="15"/>
      <c r="O12" s="16"/>
      <c r="P12" s="30" t="s">
        <v>422</v>
      </c>
    </row>
    <row r="13" spans="1:16" ht="25.5">
      <c r="A13" s="31" t="s">
        <v>12</v>
      </c>
      <c r="B13" s="30" t="s">
        <v>37</v>
      </c>
      <c r="C13" s="30" t="s">
        <v>60</v>
      </c>
      <c r="D13" s="16">
        <v>663209.4</v>
      </c>
      <c r="E13" s="17">
        <f>1300410.6-663209.4</f>
        <v>637201.2000000001</v>
      </c>
      <c r="F13" s="17"/>
      <c r="G13" s="17"/>
      <c r="H13" s="16">
        <v>569119.2</v>
      </c>
      <c r="I13" s="16">
        <v>546800.8</v>
      </c>
      <c r="J13" s="16"/>
      <c r="K13" s="16"/>
      <c r="L13" s="16">
        <f>H13</f>
        <v>569119.2</v>
      </c>
      <c r="M13" s="16">
        <f>I13</f>
        <v>546800.8</v>
      </c>
      <c r="N13" s="15"/>
      <c r="O13" s="16"/>
      <c r="P13" s="30" t="s">
        <v>397</v>
      </c>
    </row>
    <row r="14" spans="1:16" ht="25.5">
      <c r="A14" s="31" t="s">
        <v>13</v>
      </c>
      <c r="B14" s="30" t="s">
        <v>124</v>
      </c>
      <c r="C14" s="30" t="s">
        <v>60</v>
      </c>
      <c r="D14" s="16"/>
      <c r="E14" s="17">
        <v>68948.9</v>
      </c>
      <c r="F14" s="17"/>
      <c r="G14" s="17"/>
      <c r="H14" s="16"/>
      <c r="I14" s="16">
        <v>53996</v>
      </c>
      <c r="J14" s="16"/>
      <c r="K14" s="16"/>
      <c r="L14" s="16"/>
      <c r="M14" s="16">
        <f>I14</f>
        <v>53996</v>
      </c>
      <c r="N14" s="15"/>
      <c r="O14" s="16"/>
      <c r="P14" s="30" t="s">
        <v>425</v>
      </c>
    </row>
    <row r="15" spans="1:16" ht="25.5">
      <c r="A15" s="31" t="s">
        <v>14</v>
      </c>
      <c r="B15" s="30" t="s">
        <v>87</v>
      </c>
      <c r="C15" s="30" t="s">
        <v>60</v>
      </c>
      <c r="D15" s="16">
        <v>1317479.9</v>
      </c>
      <c r="E15" s="17"/>
      <c r="F15" s="17"/>
      <c r="G15" s="17"/>
      <c r="H15" s="16">
        <v>1074730.1</v>
      </c>
      <c r="I15" s="16"/>
      <c r="J15" s="16"/>
      <c r="K15" s="16"/>
      <c r="L15" s="16">
        <f>H15</f>
        <v>1074730.1</v>
      </c>
      <c r="M15" s="16"/>
      <c r="N15" s="15"/>
      <c r="O15" s="16"/>
      <c r="P15" s="30" t="s">
        <v>424</v>
      </c>
    </row>
    <row r="16" spans="1:16" ht="38.25">
      <c r="A16" s="35" t="s">
        <v>125</v>
      </c>
      <c r="B16" s="36" t="s">
        <v>126</v>
      </c>
      <c r="C16" s="36" t="s">
        <v>60</v>
      </c>
      <c r="D16" s="14">
        <f>D17+D18+D19+D20+D21+D22+D23+D24+D25+D26+D27+D28+D29+D30</f>
        <v>1319595.6</v>
      </c>
      <c r="E16" s="14">
        <f>E17+E18+E19+E20+E21+E22+E23+E24+E25+E26+E27+E28+E29+E30</f>
        <v>4242580.7</v>
      </c>
      <c r="F16" s="14"/>
      <c r="G16" s="14"/>
      <c r="H16" s="14">
        <f>H17+H18+H19+H20+H21+H22+H23+H24+H25+H26+H27+H28+H29+H30</f>
        <v>1184107.6</v>
      </c>
      <c r="I16" s="14">
        <f>I17+I18+I19+I20+I21+I22+I23+I24+I25+I26+I27+I28+I29+I30</f>
        <v>3090611.4000000004</v>
      </c>
      <c r="J16" s="14"/>
      <c r="K16" s="14"/>
      <c r="L16" s="14">
        <f>L17+L18+L19+L20+L21+L22+L23+L24+L25+L26+L27+L28+L29+L30</f>
        <v>1184107.6</v>
      </c>
      <c r="M16" s="14">
        <f>M17+M18+M19+M20+M21+M22+M23+M24+M25+M26+M27+M28+M29+M30</f>
        <v>3090611.4000000004</v>
      </c>
      <c r="N16" s="14"/>
      <c r="O16" s="14"/>
      <c r="P16" s="30"/>
    </row>
    <row r="17" spans="1:16" ht="51">
      <c r="A17" s="31" t="s">
        <v>38</v>
      </c>
      <c r="B17" s="30" t="s">
        <v>127</v>
      </c>
      <c r="C17" s="30" t="s">
        <v>60</v>
      </c>
      <c r="D17" s="16"/>
      <c r="E17" s="16">
        <v>410167.2</v>
      </c>
      <c r="F17" s="17"/>
      <c r="G17" s="17"/>
      <c r="H17" s="16"/>
      <c r="I17" s="16">
        <v>303939.1</v>
      </c>
      <c r="J17" s="16"/>
      <c r="K17" s="16"/>
      <c r="L17" s="16"/>
      <c r="M17" s="16">
        <f aca="true" t="shared" si="0" ref="M17:M30">I17</f>
        <v>303939.1</v>
      </c>
      <c r="N17" s="15"/>
      <c r="O17" s="16"/>
      <c r="P17" s="30" t="s">
        <v>426</v>
      </c>
    </row>
    <row r="18" spans="1:16" ht="63.75">
      <c r="A18" s="31" t="s">
        <v>39</v>
      </c>
      <c r="B18" s="30" t="s">
        <v>128</v>
      </c>
      <c r="C18" s="30" t="s">
        <v>60</v>
      </c>
      <c r="D18" s="16"/>
      <c r="E18" s="16">
        <v>76537.9</v>
      </c>
      <c r="F18" s="17"/>
      <c r="G18" s="17"/>
      <c r="H18" s="16"/>
      <c r="I18" s="16">
        <v>68608</v>
      </c>
      <c r="J18" s="16"/>
      <c r="K18" s="16"/>
      <c r="L18" s="16"/>
      <c r="M18" s="16">
        <f t="shared" si="0"/>
        <v>68608</v>
      </c>
      <c r="N18" s="15"/>
      <c r="O18" s="16"/>
      <c r="P18" s="30" t="s">
        <v>427</v>
      </c>
    </row>
    <row r="19" spans="1:16" ht="51">
      <c r="A19" s="31" t="s">
        <v>40</v>
      </c>
      <c r="B19" s="30" t="s">
        <v>129</v>
      </c>
      <c r="C19" s="30" t="s">
        <v>60</v>
      </c>
      <c r="D19" s="16"/>
      <c r="E19" s="16">
        <v>2100</v>
      </c>
      <c r="F19" s="17"/>
      <c r="G19" s="17"/>
      <c r="H19" s="16"/>
      <c r="I19" s="16">
        <v>900</v>
      </c>
      <c r="J19" s="16"/>
      <c r="K19" s="16"/>
      <c r="L19" s="16"/>
      <c r="M19" s="16">
        <v>900</v>
      </c>
      <c r="N19" s="15"/>
      <c r="O19" s="16"/>
      <c r="P19" s="30" t="s">
        <v>428</v>
      </c>
    </row>
    <row r="20" spans="1:16" ht="76.5">
      <c r="A20" s="31" t="s">
        <v>41</v>
      </c>
      <c r="B20" s="30" t="s">
        <v>130</v>
      </c>
      <c r="C20" s="30" t="s">
        <v>60</v>
      </c>
      <c r="D20" s="16"/>
      <c r="E20" s="16">
        <v>33150</v>
      </c>
      <c r="F20" s="17"/>
      <c r="G20" s="17"/>
      <c r="H20" s="16"/>
      <c r="I20" s="16">
        <v>24453.9</v>
      </c>
      <c r="J20" s="16"/>
      <c r="K20" s="16"/>
      <c r="L20" s="16"/>
      <c r="M20" s="16">
        <f t="shared" si="0"/>
        <v>24453.9</v>
      </c>
      <c r="N20" s="15"/>
      <c r="O20" s="16"/>
      <c r="P20" s="30" t="s">
        <v>398</v>
      </c>
    </row>
    <row r="21" spans="1:16" ht="63.75">
      <c r="A21" s="31" t="s">
        <v>42</v>
      </c>
      <c r="B21" s="30" t="s">
        <v>131</v>
      </c>
      <c r="C21" s="30" t="s">
        <v>60</v>
      </c>
      <c r="D21" s="16"/>
      <c r="E21" s="16">
        <v>21000</v>
      </c>
      <c r="F21" s="17"/>
      <c r="G21" s="17"/>
      <c r="H21" s="16"/>
      <c r="I21" s="16">
        <v>9000</v>
      </c>
      <c r="J21" s="16"/>
      <c r="K21" s="16"/>
      <c r="L21" s="16"/>
      <c r="M21" s="16">
        <f t="shared" si="0"/>
        <v>9000</v>
      </c>
      <c r="N21" s="15"/>
      <c r="O21" s="16"/>
      <c r="P21" s="30" t="s">
        <v>429</v>
      </c>
    </row>
    <row r="22" spans="1:16" ht="25.5">
      <c r="A22" s="31" t="s">
        <v>43</v>
      </c>
      <c r="B22" s="30" t="s">
        <v>37</v>
      </c>
      <c r="C22" s="30" t="s">
        <v>60</v>
      </c>
      <c r="D22" s="16"/>
      <c r="E22" s="16">
        <v>5394.2</v>
      </c>
      <c r="F22" s="17"/>
      <c r="G22" s="17"/>
      <c r="H22" s="16"/>
      <c r="I22" s="16">
        <v>2755.2</v>
      </c>
      <c r="J22" s="16"/>
      <c r="K22" s="16"/>
      <c r="L22" s="16"/>
      <c r="M22" s="16">
        <f t="shared" si="0"/>
        <v>2755.2</v>
      </c>
      <c r="N22" s="15"/>
      <c r="O22" s="16"/>
      <c r="P22" s="30" t="s">
        <v>352</v>
      </c>
    </row>
    <row r="23" spans="1:16" ht="25.5">
      <c r="A23" s="31" t="s">
        <v>44</v>
      </c>
      <c r="B23" s="30" t="s">
        <v>132</v>
      </c>
      <c r="C23" s="30" t="s">
        <v>60</v>
      </c>
      <c r="D23" s="16"/>
      <c r="E23" s="16">
        <v>1600</v>
      </c>
      <c r="F23" s="17"/>
      <c r="G23" s="17"/>
      <c r="H23" s="16"/>
      <c r="I23" s="16">
        <v>0</v>
      </c>
      <c r="J23" s="16"/>
      <c r="K23" s="16"/>
      <c r="L23" s="16"/>
      <c r="M23" s="16">
        <f t="shared" si="0"/>
        <v>0</v>
      </c>
      <c r="N23" s="15"/>
      <c r="O23" s="16"/>
      <c r="P23" s="30"/>
    </row>
    <row r="24" spans="1:16" ht="38.25">
      <c r="A24" s="31" t="s">
        <v>45</v>
      </c>
      <c r="B24" s="30" t="s">
        <v>133</v>
      </c>
      <c r="C24" s="30" t="s">
        <v>60</v>
      </c>
      <c r="D24" s="16"/>
      <c r="E24" s="16">
        <v>2200</v>
      </c>
      <c r="F24" s="17"/>
      <c r="G24" s="17"/>
      <c r="H24" s="16"/>
      <c r="I24" s="16">
        <v>0</v>
      </c>
      <c r="J24" s="16"/>
      <c r="K24" s="16"/>
      <c r="L24" s="16"/>
      <c r="M24" s="16">
        <f t="shared" si="0"/>
        <v>0</v>
      </c>
      <c r="N24" s="15"/>
      <c r="O24" s="16"/>
      <c r="P24" s="30"/>
    </row>
    <row r="25" spans="1:16" ht="76.5">
      <c r="A25" s="31" t="s">
        <v>46</v>
      </c>
      <c r="B25" s="30" t="s">
        <v>134</v>
      </c>
      <c r="C25" s="30" t="s">
        <v>60</v>
      </c>
      <c r="D25" s="16"/>
      <c r="E25" s="16">
        <v>383355.7</v>
      </c>
      <c r="F25" s="17"/>
      <c r="G25" s="17"/>
      <c r="H25" s="16"/>
      <c r="I25" s="16">
        <v>333981.6</v>
      </c>
      <c r="J25" s="16"/>
      <c r="K25" s="16"/>
      <c r="L25" s="16"/>
      <c r="M25" s="16">
        <f t="shared" si="0"/>
        <v>333981.6</v>
      </c>
      <c r="N25" s="15"/>
      <c r="O25" s="16"/>
      <c r="P25" s="30" t="s">
        <v>430</v>
      </c>
    </row>
    <row r="26" spans="1:16" ht="25.5">
      <c r="A26" s="31" t="s">
        <v>47</v>
      </c>
      <c r="B26" s="30" t="s">
        <v>135</v>
      </c>
      <c r="C26" s="30" t="s">
        <v>60</v>
      </c>
      <c r="D26" s="16"/>
      <c r="E26" s="16">
        <v>210000</v>
      </c>
      <c r="F26" s="17"/>
      <c r="G26" s="17"/>
      <c r="H26" s="16"/>
      <c r="I26" s="16">
        <v>186460</v>
      </c>
      <c r="J26" s="16"/>
      <c r="K26" s="16"/>
      <c r="L26" s="16"/>
      <c r="M26" s="16">
        <f t="shared" si="0"/>
        <v>186460</v>
      </c>
      <c r="N26" s="15"/>
      <c r="O26" s="16"/>
      <c r="P26" s="30" t="s">
        <v>438</v>
      </c>
    </row>
    <row r="27" spans="1:16" ht="25.5">
      <c r="A27" s="31" t="s">
        <v>48</v>
      </c>
      <c r="B27" s="30" t="s">
        <v>136</v>
      </c>
      <c r="C27" s="30" t="s">
        <v>60</v>
      </c>
      <c r="D27" s="16">
        <v>1319595.6</v>
      </c>
      <c r="E27" s="16">
        <f>2883870.7-1319595.6+3751.4</f>
        <v>1568026.5</v>
      </c>
      <c r="F27" s="17"/>
      <c r="G27" s="17"/>
      <c r="H27" s="16">
        <v>1184107.6</v>
      </c>
      <c r="I27" s="16">
        <f>1137672.1+3444.2</f>
        <v>1141116.3</v>
      </c>
      <c r="J27" s="16"/>
      <c r="K27" s="16"/>
      <c r="L27" s="16">
        <f>H27</f>
        <v>1184107.6</v>
      </c>
      <c r="M27" s="16">
        <f t="shared" si="0"/>
        <v>1141116.3</v>
      </c>
      <c r="N27" s="15"/>
      <c r="O27" s="16"/>
      <c r="P27" s="30" t="s">
        <v>433</v>
      </c>
    </row>
    <row r="28" spans="1:16" ht="51">
      <c r="A28" s="31" t="s">
        <v>49</v>
      </c>
      <c r="B28" s="30" t="s">
        <v>103</v>
      </c>
      <c r="C28" s="30" t="s">
        <v>60</v>
      </c>
      <c r="D28" s="16"/>
      <c r="E28" s="16">
        <v>59.5</v>
      </c>
      <c r="F28" s="17"/>
      <c r="G28" s="17"/>
      <c r="H28" s="16"/>
      <c r="I28" s="16">
        <v>59.5</v>
      </c>
      <c r="J28" s="16"/>
      <c r="K28" s="16"/>
      <c r="L28" s="16"/>
      <c r="M28" s="16">
        <f t="shared" si="0"/>
        <v>59.5</v>
      </c>
      <c r="N28" s="15"/>
      <c r="O28" s="16"/>
      <c r="P28" s="30" t="s">
        <v>356</v>
      </c>
    </row>
    <row r="29" spans="1:16" ht="38.25">
      <c r="A29" s="31" t="s">
        <v>50</v>
      </c>
      <c r="B29" s="30" t="s">
        <v>137</v>
      </c>
      <c r="C29" s="30" t="s">
        <v>60</v>
      </c>
      <c r="D29" s="16"/>
      <c r="E29" s="16">
        <v>34</v>
      </c>
      <c r="F29" s="17"/>
      <c r="G29" s="17"/>
      <c r="H29" s="16"/>
      <c r="I29" s="16">
        <v>34</v>
      </c>
      <c r="J29" s="16"/>
      <c r="K29" s="16"/>
      <c r="L29" s="16"/>
      <c r="M29" s="16">
        <f t="shared" si="0"/>
        <v>34</v>
      </c>
      <c r="N29" s="15"/>
      <c r="O29" s="16"/>
      <c r="P29" s="30" t="s">
        <v>137</v>
      </c>
    </row>
    <row r="30" spans="1:16" ht="51">
      <c r="A30" s="31" t="s">
        <v>395</v>
      </c>
      <c r="B30" s="30" t="s">
        <v>396</v>
      </c>
      <c r="C30" s="30" t="s">
        <v>60</v>
      </c>
      <c r="D30" s="16"/>
      <c r="E30" s="16">
        <v>1528955.7</v>
      </c>
      <c r="F30" s="17"/>
      <c r="G30" s="17"/>
      <c r="H30" s="16"/>
      <c r="I30" s="16">
        <v>1019303.8</v>
      </c>
      <c r="J30" s="16"/>
      <c r="K30" s="16"/>
      <c r="L30" s="16"/>
      <c r="M30" s="16">
        <f t="shared" si="0"/>
        <v>1019303.8</v>
      </c>
      <c r="N30" s="15"/>
      <c r="O30" s="16"/>
      <c r="P30" s="30" t="s">
        <v>399</v>
      </c>
    </row>
    <row r="31" spans="1:16" ht="38.25">
      <c r="A31" s="35" t="s">
        <v>138</v>
      </c>
      <c r="B31" s="36" t="s">
        <v>139</v>
      </c>
      <c r="C31" s="36" t="s">
        <v>60</v>
      </c>
      <c r="D31" s="15">
        <f>D32+D33+D34+D35+D36+D37+D38+D39+D40+D41+D42+D43</f>
        <v>1015061.1</v>
      </c>
      <c r="E31" s="15">
        <f>E32+E33+E34+E35+E36+E37+E38+E39+E40+E41+E42+E43</f>
        <v>1963791.4</v>
      </c>
      <c r="F31" s="15"/>
      <c r="G31" s="15"/>
      <c r="H31" s="15">
        <f>H32+H33+H34+H35+H36+H37+H38+H39+H40+H41+H42+H43</f>
        <v>706741.5</v>
      </c>
      <c r="I31" s="15">
        <f>I32+I33+I34+I35+I36+I37+I38+I39+I40+I41+I42+I43</f>
        <v>1495665.1</v>
      </c>
      <c r="J31" s="15"/>
      <c r="K31" s="15"/>
      <c r="L31" s="15">
        <f>L32+L33+L34+L35+L36+L37+L38+L39+L40+L41+L42+L43</f>
        <v>706741.5</v>
      </c>
      <c r="M31" s="15">
        <f>M32+M33+M34+M35+M36+M37+M38+M39+M40+M41+M42+M43</f>
        <v>1495665.1</v>
      </c>
      <c r="N31" s="15"/>
      <c r="O31" s="15"/>
      <c r="P31" s="30"/>
    </row>
    <row r="32" spans="1:16" ht="63.75">
      <c r="A32" s="31" t="s">
        <v>51</v>
      </c>
      <c r="B32" s="30" t="s">
        <v>140</v>
      </c>
      <c r="C32" s="30" t="s">
        <v>60</v>
      </c>
      <c r="D32" s="17"/>
      <c r="E32" s="17">
        <v>541610.9</v>
      </c>
      <c r="F32" s="14"/>
      <c r="G32" s="14"/>
      <c r="H32" s="15"/>
      <c r="I32" s="16">
        <v>422805.4</v>
      </c>
      <c r="J32" s="16"/>
      <c r="K32" s="16"/>
      <c r="L32" s="16"/>
      <c r="M32" s="16">
        <f>I32</f>
        <v>422805.4</v>
      </c>
      <c r="N32" s="15"/>
      <c r="O32" s="15"/>
      <c r="P32" s="30" t="s">
        <v>439</v>
      </c>
    </row>
    <row r="33" spans="1:16" ht="38.25">
      <c r="A33" s="31" t="s">
        <v>52</v>
      </c>
      <c r="B33" s="30" t="s">
        <v>141</v>
      </c>
      <c r="C33" s="30" t="s">
        <v>60</v>
      </c>
      <c r="D33" s="17"/>
      <c r="E33" s="17">
        <v>139039.3</v>
      </c>
      <c r="F33" s="17"/>
      <c r="G33" s="17"/>
      <c r="H33" s="16"/>
      <c r="I33" s="16">
        <v>100284.6</v>
      </c>
      <c r="J33" s="16"/>
      <c r="K33" s="16"/>
      <c r="L33" s="16"/>
      <c r="M33" s="16">
        <f>I33</f>
        <v>100284.6</v>
      </c>
      <c r="N33" s="16"/>
      <c r="O33" s="16"/>
      <c r="P33" s="30" t="s">
        <v>442</v>
      </c>
    </row>
    <row r="34" spans="1:16" ht="89.25">
      <c r="A34" s="31" t="s">
        <v>53</v>
      </c>
      <c r="B34" s="30" t="s">
        <v>142</v>
      </c>
      <c r="C34" s="30" t="s">
        <v>60</v>
      </c>
      <c r="D34" s="17">
        <f>59818.5+97987.9</f>
        <v>157806.4</v>
      </c>
      <c r="E34" s="17">
        <f>51803.7+847.6+128470.9+94145.2</f>
        <v>275267.39999999997</v>
      </c>
      <c r="F34" s="14"/>
      <c r="G34" s="14"/>
      <c r="H34" s="16">
        <v>59649.8</v>
      </c>
      <c r="I34" s="16">
        <f>94145.2+110956.6+448+45643.2</f>
        <v>251193</v>
      </c>
      <c r="J34" s="16"/>
      <c r="K34" s="16"/>
      <c r="L34" s="16">
        <f>H34</f>
        <v>59649.8</v>
      </c>
      <c r="M34" s="16">
        <f>I34</f>
        <v>251193</v>
      </c>
      <c r="N34" s="15"/>
      <c r="O34" s="15"/>
      <c r="P34" s="30" t="s">
        <v>366</v>
      </c>
    </row>
    <row r="35" spans="1:16" ht="127.5">
      <c r="A35" s="31" t="s">
        <v>54</v>
      </c>
      <c r="B35" s="30" t="s">
        <v>143</v>
      </c>
      <c r="C35" s="30" t="s">
        <v>60</v>
      </c>
      <c r="D35" s="17"/>
      <c r="E35" s="17">
        <v>182.7</v>
      </c>
      <c r="F35" s="14"/>
      <c r="G35" s="14"/>
      <c r="H35" s="15"/>
      <c r="I35" s="16">
        <v>75</v>
      </c>
      <c r="J35" s="16"/>
      <c r="K35" s="16"/>
      <c r="L35" s="16"/>
      <c r="M35" s="16">
        <f>I35</f>
        <v>75</v>
      </c>
      <c r="N35" s="15"/>
      <c r="O35" s="15"/>
      <c r="P35" s="30" t="s">
        <v>441</v>
      </c>
    </row>
    <row r="36" spans="1:16" ht="63.75">
      <c r="A36" s="31" t="s">
        <v>55</v>
      </c>
      <c r="B36" s="30" t="s">
        <v>144</v>
      </c>
      <c r="C36" s="30" t="s">
        <v>60</v>
      </c>
      <c r="D36" s="17"/>
      <c r="E36" s="17">
        <v>143005.4</v>
      </c>
      <c r="F36" s="14"/>
      <c r="G36" s="14"/>
      <c r="H36" s="15"/>
      <c r="I36" s="16">
        <v>87413.7</v>
      </c>
      <c r="J36" s="16"/>
      <c r="K36" s="16"/>
      <c r="L36" s="16"/>
      <c r="M36" s="16">
        <f aca="true" t="shared" si="1" ref="M36:M43">I36</f>
        <v>87413.7</v>
      </c>
      <c r="N36" s="15"/>
      <c r="O36" s="15"/>
      <c r="P36" s="30" t="s">
        <v>443</v>
      </c>
    </row>
    <row r="37" spans="1:16" ht="51">
      <c r="A37" s="31" t="s">
        <v>56</v>
      </c>
      <c r="B37" s="30" t="s">
        <v>145</v>
      </c>
      <c r="C37" s="30" t="s">
        <v>60</v>
      </c>
      <c r="D37" s="17"/>
      <c r="E37" s="17">
        <v>696.1</v>
      </c>
      <c r="F37" s="14"/>
      <c r="G37" s="14"/>
      <c r="H37" s="15"/>
      <c r="I37" s="16">
        <v>473.3</v>
      </c>
      <c r="J37" s="16"/>
      <c r="K37" s="16"/>
      <c r="L37" s="16"/>
      <c r="M37" s="16">
        <f t="shared" si="1"/>
        <v>473.3</v>
      </c>
      <c r="N37" s="15"/>
      <c r="O37" s="15"/>
      <c r="P37" s="30" t="s">
        <v>444</v>
      </c>
    </row>
    <row r="38" spans="1:16" ht="178.5" customHeight="1">
      <c r="A38" s="31" t="s">
        <v>57</v>
      </c>
      <c r="B38" s="30" t="s">
        <v>146</v>
      </c>
      <c r="C38" s="30" t="s">
        <v>60</v>
      </c>
      <c r="D38" s="17">
        <v>7035.6</v>
      </c>
      <c r="E38" s="17">
        <v>6759.7</v>
      </c>
      <c r="F38" s="14"/>
      <c r="G38" s="14"/>
      <c r="H38" s="16">
        <v>7026.1</v>
      </c>
      <c r="I38" s="16">
        <v>6750.5</v>
      </c>
      <c r="J38" s="16"/>
      <c r="K38" s="16"/>
      <c r="L38" s="16">
        <f>H38</f>
        <v>7026.1</v>
      </c>
      <c r="M38" s="16">
        <f t="shared" si="1"/>
        <v>6750.5</v>
      </c>
      <c r="N38" s="15"/>
      <c r="O38" s="15"/>
      <c r="P38" s="30" t="s">
        <v>451</v>
      </c>
    </row>
    <row r="39" spans="1:16" ht="25.5">
      <c r="A39" s="31" t="s">
        <v>58</v>
      </c>
      <c r="B39" s="30" t="s">
        <v>147</v>
      </c>
      <c r="C39" s="30" t="s">
        <v>60</v>
      </c>
      <c r="D39" s="17">
        <f>826893.6+23325.5</f>
        <v>850219.1</v>
      </c>
      <c r="E39" s="17">
        <f>794466.4+19120.4+22410.8</f>
        <v>835997.6000000001</v>
      </c>
      <c r="F39" s="14"/>
      <c r="G39" s="14"/>
      <c r="H39" s="16">
        <f>640065.6</f>
        <v>640065.6</v>
      </c>
      <c r="I39" s="16">
        <f>614965+9023.4-2.9</f>
        <v>623985.5</v>
      </c>
      <c r="J39" s="16"/>
      <c r="K39" s="16"/>
      <c r="L39" s="16">
        <f>H39</f>
        <v>640065.6</v>
      </c>
      <c r="M39" s="16">
        <f t="shared" si="1"/>
        <v>623985.5</v>
      </c>
      <c r="N39" s="16"/>
      <c r="O39" s="15"/>
      <c r="P39" s="30" t="s">
        <v>440</v>
      </c>
    </row>
    <row r="40" spans="1:16" ht="63.75">
      <c r="A40" s="31" t="s">
        <v>59</v>
      </c>
      <c r="B40" s="30" t="s">
        <v>315</v>
      </c>
      <c r="C40" s="30" t="s">
        <v>60</v>
      </c>
      <c r="D40" s="17"/>
      <c r="E40" s="17">
        <v>3500</v>
      </c>
      <c r="F40" s="14"/>
      <c r="G40" s="14"/>
      <c r="H40" s="15"/>
      <c r="I40" s="16">
        <v>2654.1</v>
      </c>
      <c r="J40" s="16"/>
      <c r="K40" s="16"/>
      <c r="L40" s="16"/>
      <c r="M40" s="16">
        <f t="shared" si="1"/>
        <v>2654.1</v>
      </c>
      <c r="N40" s="16"/>
      <c r="O40" s="15"/>
      <c r="P40" s="30" t="s">
        <v>315</v>
      </c>
    </row>
    <row r="41" spans="1:16" ht="38.25">
      <c r="A41" s="31" t="s">
        <v>372</v>
      </c>
      <c r="B41" s="30" t="s">
        <v>373</v>
      </c>
      <c r="C41" s="30" t="s">
        <v>60</v>
      </c>
      <c r="D41" s="17"/>
      <c r="E41" s="17">
        <v>17458.7</v>
      </c>
      <c r="F41" s="14"/>
      <c r="G41" s="14"/>
      <c r="H41" s="15"/>
      <c r="I41" s="16">
        <v>0</v>
      </c>
      <c r="J41" s="16"/>
      <c r="K41" s="16"/>
      <c r="L41" s="16"/>
      <c r="M41" s="16">
        <f t="shared" si="1"/>
        <v>0</v>
      </c>
      <c r="N41" s="16"/>
      <c r="O41" s="15"/>
      <c r="P41" s="30"/>
    </row>
    <row r="42" spans="1:16" ht="51">
      <c r="A42" s="31" t="s">
        <v>375</v>
      </c>
      <c r="B42" s="30" t="s">
        <v>374</v>
      </c>
      <c r="C42" s="30" t="s">
        <v>60</v>
      </c>
      <c r="D42" s="17"/>
      <c r="E42" s="17">
        <v>243.6</v>
      </c>
      <c r="F42" s="14"/>
      <c r="G42" s="14"/>
      <c r="H42" s="15"/>
      <c r="I42" s="16">
        <v>0</v>
      </c>
      <c r="J42" s="16"/>
      <c r="K42" s="16"/>
      <c r="L42" s="16"/>
      <c r="M42" s="16">
        <f t="shared" si="1"/>
        <v>0</v>
      </c>
      <c r="N42" s="16"/>
      <c r="O42" s="15"/>
      <c r="P42" s="30"/>
    </row>
    <row r="43" spans="1:16" ht="38.25">
      <c r="A43" s="31" t="s">
        <v>376</v>
      </c>
      <c r="B43" s="30" t="s">
        <v>377</v>
      </c>
      <c r="C43" s="30" t="s">
        <v>60</v>
      </c>
      <c r="D43" s="17"/>
      <c r="E43" s="17">
        <v>30</v>
      </c>
      <c r="F43" s="14"/>
      <c r="G43" s="14"/>
      <c r="H43" s="15"/>
      <c r="I43" s="16">
        <v>30</v>
      </c>
      <c r="J43" s="16"/>
      <c r="K43" s="16"/>
      <c r="L43" s="16"/>
      <c r="M43" s="16">
        <f t="shared" si="1"/>
        <v>30</v>
      </c>
      <c r="N43" s="16"/>
      <c r="O43" s="15"/>
      <c r="P43" s="30" t="s">
        <v>432</v>
      </c>
    </row>
    <row r="44" spans="1:16" ht="76.5">
      <c r="A44" s="35" t="s">
        <v>148</v>
      </c>
      <c r="B44" s="36" t="s">
        <v>149</v>
      </c>
      <c r="C44" s="36" t="s">
        <v>307</v>
      </c>
      <c r="D44" s="14">
        <f>D45+D46+D47+D48+D49+D50+D51+D52+D53+D54+D55+D56+D57+D58+D59+D60</f>
        <v>346.1</v>
      </c>
      <c r="E44" s="14">
        <f>E45+E46+E47+E48+E49+E50+E51+E52+E53+E54+E55+E56+E57+E58+E59+E60</f>
        <v>1166905.5</v>
      </c>
      <c r="F44" s="14"/>
      <c r="G44" s="14"/>
      <c r="H44" s="14">
        <f>H45+H46+H47+H48+H49+H50+H51+H52+H53+H54+H55+H56+H57+H58+H59+H60</f>
        <v>0</v>
      </c>
      <c r="I44" s="14">
        <f>I45+I46+I47+I48+I49+I50+I51+I52+I53+I54+I55+I56+I57+I58+I59+I60</f>
        <v>854371.1000000002</v>
      </c>
      <c r="J44" s="14"/>
      <c r="K44" s="14"/>
      <c r="L44" s="14">
        <f>L45+L46+L47+L48+L49+L50+L51+L52+L53+L54+L55+L56+L57+L58+L59+L60</f>
        <v>0</v>
      </c>
      <c r="M44" s="14">
        <f>M45+M46+M47+M48+M49+M50+M51+M52+M53+M54+M55+M56+M57+M58+M59+M60</f>
        <v>786238.3999999999</v>
      </c>
      <c r="N44" s="14"/>
      <c r="O44" s="14"/>
      <c r="P44" s="30"/>
    </row>
    <row r="45" spans="1:16" ht="76.5">
      <c r="A45" s="31" t="s">
        <v>64</v>
      </c>
      <c r="B45" s="30" t="s">
        <v>150</v>
      </c>
      <c r="C45" s="30" t="s">
        <v>36</v>
      </c>
      <c r="D45" s="37"/>
      <c r="E45" s="17">
        <v>187.2</v>
      </c>
      <c r="F45" s="14"/>
      <c r="G45" s="14"/>
      <c r="H45" s="15"/>
      <c r="I45" s="16">
        <v>0</v>
      </c>
      <c r="J45" s="16"/>
      <c r="K45" s="16"/>
      <c r="L45" s="28"/>
      <c r="M45" s="16">
        <v>0</v>
      </c>
      <c r="N45" s="15"/>
      <c r="O45" s="15"/>
      <c r="P45" s="30"/>
    </row>
    <row r="46" spans="1:16" ht="51">
      <c r="A46" s="31" t="s">
        <v>73</v>
      </c>
      <c r="B46" s="30" t="s">
        <v>151</v>
      </c>
      <c r="C46" s="30" t="s">
        <v>36</v>
      </c>
      <c r="D46" s="37"/>
      <c r="E46" s="17">
        <v>187.2</v>
      </c>
      <c r="F46" s="14"/>
      <c r="G46" s="14"/>
      <c r="H46" s="15"/>
      <c r="I46" s="16">
        <v>0</v>
      </c>
      <c r="J46" s="16"/>
      <c r="K46" s="16"/>
      <c r="L46" s="28"/>
      <c r="M46" s="16">
        <v>0</v>
      </c>
      <c r="N46" s="15"/>
      <c r="O46" s="15"/>
      <c r="P46" s="30"/>
    </row>
    <row r="47" spans="1:16" ht="166.5" customHeight="1">
      <c r="A47" s="31" t="s">
        <v>65</v>
      </c>
      <c r="B47" s="30" t="s">
        <v>110</v>
      </c>
      <c r="C47" s="30" t="s">
        <v>36</v>
      </c>
      <c r="D47" s="37"/>
      <c r="E47" s="17">
        <v>199470.9</v>
      </c>
      <c r="F47" s="14"/>
      <c r="G47" s="14"/>
      <c r="H47" s="15"/>
      <c r="I47" s="16">
        <v>151687.2</v>
      </c>
      <c r="J47" s="16"/>
      <c r="K47" s="16"/>
      <c r="L47" s="28"/>
      <c r="M47" s="16">
        <v>121507.7</v>
      </c>
      <c r="N47" s="15"/>
      <c r="O47" s="15"/>
      <c r="P47" s="30" t="s">
        <v>335</v>
      </c>
    </row>
    <row r="48" spans="1:16" ht="35.25" customHeight="1">
      <c r="A48" s="31" t="s">
        <v>66</v>
      </c>
      <c r="B48" s="30" t="s">
        <v>110</v>
      </c>
      <c r="C48" s="30" t="s">
        <v>308</v>
      </c>
      <c r="D48" s="37"/>
      <c r="E48" s="17">
        <v>228</v>
      </c>
      <c r="F48" s="14"/>
      <c r="G48" s="14"/>
      <c r="H48" s="15"/>
      <c r="I48" s="16">
        <v>228</v>
      </c>
      <c r="J48" s="16"/>
      <c r="K48" s="16"/>
      <c r="L48" s="28"/>
      <c r="M48" s="16">
        <v>0</v>
      </c>
      <c r="N48" s="15"/>
      <c r="O48" s="15"/>
      <c r="P48" s="30"/>
    </row>
    <row r="49" spans="1:16" ht="148.5" customHeight="1">
      <c r="A49" s="31" t="s">
        <v>67</v>
      </c>
      <c r="B49" s="30" t="s">
        <v>110</v>
      </c>
      <c r="C49" s="30" t="s">
        <v>35</v>
      </c>
      <c r="D49" s="17"/>
      <c r="E49" s="17">
        <v>8391.3</v>
      </c>
      <c r="F49" s="14"/>
      <c r="G49" s="14"/>
      <c r="H49" s="16"/>
      <c r="I49" s="16">
        <v>7016</v>
      </c>
      <c r="J49" s="16"/>
      <c r="K49" s="16"/>
      <c r="L49" s="16"/>
      <c r="M49" s="16">
        <v>4447.2</v>
      </c>
      <c r="N49" s="15"/>
      <c r="O49" s="15"/>
      <c r="P49" s="30" t="s">
        <v>332</v>
      </c>
    </row>
    <row r="50" spans="1:16" ht="38.25">
      <c r="A50" s="31" t="s">
        <v>68</v>
      </c>
      <c r="B50" s="30" t="s">
        <v>152</v>
      </c>
      <c r="C50" s="30" t="s">
        <v>308</v>
      </c>
      <c r="D50" s="37"/>
      <c r="E50" s="17">
        <v>36.4</v>
      </c>
      <c r="F50" s="14"/>
      <c r="G50" s="14"/>
      <c r="H50" s="15"/>
      <c r="I50" s="16">
        <v>36.4</v>
      </c>
      <c r="J50" s="16"/>
      <c r="K50" s="16"/>
      <c r="L50" s="16"/>
      <c r="M50" s="16">
        <v>25.1</v>
      </c>
      <c r="N50" s="15"/>
      <c r="O50" s="15"/>
      <c r="P50" s="30" t="s">
        <v>333</v>
      </c>
    </row>
    <row r="51" spans="1:16" ht="38.25">
      <c r="A51" s="31" t="s">
        <v>69</v>
      </c>
      <c r="B51" s="30" t="s">
        <v>153</v>
      </c>
      <c r="C51" s="30" t="s">
        <v>308</v>
      </c>
      <c r="D51" s="37"/>
      <c r="E51" s="17">
        <v>526.8</v>
      </c>
      <c r="F51" s="17"/>
      <c r="G51" s="17"/>
      <c r="H51" s="16"/>
      <c r="I51" s="16">
        <v>526.8</v>
      </c>
      <c r="J51" s="16"/>
      <c r="K51" s="16"/>
      <c r="L51" s="16"/>
      <c r="M51" s="16">
        <v>328.3</v>
      </c>
      <c r="N51" s="16"/>
      <c r="O51" s="16"/>
      <c r="P51" s="30" t="s">
        <v>334</v>
      </c>
    </row>
    <row r="52" spans="1:16" ht="63.75">
      <c r="A52" s="31" t="s">
        <v>70</v>
      </c>
      <c r="B52" s="30" t="s">
        <v>154</v>
      </c>
      <c r="C52" s="30" t="s">
        <v>36</v>
      </c>
      <c r="D52" s="37"/>
      <c r="E52" s="17">
        <v>2604</v>
      </c>
      <c r="F52" s="14"/>
      <c r="G52" s="14"/>
      <c r="H52" s="15"/>
      <c r="I52" s="16">
        <v>1532.8</v>
      </c>
      <c r="J52" s="16"/>
      <c r="K52" s="16"/>
      <c r="L52" s="16"/>
      <c r="M52" s="16">
        <v>1381.3</v>
      </c>
      <c r="N52" s="15"/>
      <c r="O52" s="15"/>
      <c r="P52" s="30" t="s">
        <v>336</v>
      </c>
    </row>
    <row r="53" spans="1:16" ht="105" customHeight="1">
      <c r="A53" s="31" t="s">
        <v>71</v>
      </c>
      <c r="B53" s="30" t="s">
        <v>155</v>
      </c>
      <c r="C53" s="30" t="s">
        <v>36</v>
      </c>
      <c r="D53" s="37"/>
      <c r="E53" s="17">
        <v>548010.2</v>
      </c>
      <c r="F53" s="14"/>
      <c r="G53" s="14"/>
      <c r="H53" s="15"/>
      <c r="I53" s="16">
        <v>405837.7</v>
      </c>
      <c r="J53" s="16"/>
      <c r="K53" s="16"/>
      <c r="L53" s="16"/>
      <c r="M53" s="16">
        <v>393161.8</v>
      </c>
      <c r="N53" s="15"/>
      <c r="O53" s="15"/>
      <c r="P53" s="30" t="s">
        <v>337</v>
      </c>
    </row>
    <row r="54" spans="1:16" ht="101.25" customHeight="1">
      <c r="A54" s="31" t="s">
        <v>156</v>
      </c>
      <c r="B54" s="30" t="s">
        <v>157</v>
      </c>
      <c r="C54" s="30" t="s">
        <v>36</v>
      </c>
      <c r="D54" s="37"/>
      <c r="E54" s="17">
        <v>15255.5</v>
      </c>
      <c r="F54" s="14"/>
      <c r="G54" s="14"/>
      <c r="H54" s="15"/>
      <c r="I54" s="16">
        <v>10793.8</v>
      </c>
      <c r="J54" s="16"/>
      <c r="K54" s="16"/>
      <c r="L54" s="16"/>
      <c r="M54" s="16">
        <v>10543.2</v>
      </c>
      <c r="N54" s="15"/>
      <c r="O54" s="15"/>
      <c r="P54" s="30" t="s">
        <v>338</v>
      </c>
    </row>
    <row r="55" spans="1:16" ht="89.25">
      <c r="A55" s="31" t="s">
        <v>72</v>
      </c>
      <c r="B55" s="30" t="s">
        <v>105</v>
      </c>
      <c r="C55" s="30" t="s">
        <v>36</v>
      </c>
      <c r="D55" s="37"/>
      <c r="E55" s="17">
        <v>2433</v>
      </c>
      <c r="F55" s="14"/>
      <c r="G55" s="14"/>
      <c r="H55" s="15"/>
      <c r="I55" s="16">
        <v>1067.9</v>
      </c>
      <c r="J55" s="16"/>
      <c r="K55" s="16"/>
      <c r="L55" s="16"/>
      <c r="M55" s="16">
        <v>841.4</v>
      </c>
      <c r="N55" s="15"/>
      <c r="O55" s="15"/>
      <c r="P55" s="30" t="s">
        <v>339</v>
      </c>
    </row>
    <row r="56" spans="1:16" ht="63.75">
      <c r="A56" s="31" t="s">
        <v>158</v>
      </c>
      <c r="B56" s="30" t="s">
        <v>159</v>
      </c>
      <c r="C56" s="30" t="s">
        <v>36</v>
      </c>
      <c r="D56" s="37"/>
      <c r="E56" s="17">
        <v>2560</v>
      </c>
      <c r="F56" s="14"/>
      <c r="G56" s="14"/>
      <c r="H56" s="15"/>
      <c r="I56" s="16">
        <v>1680</v>
      </c>
      <c r="J56" s="16"/>
      <c r="K56" s="16"/>
      <c r="L56" s="16"/>
      <c r="M56" s="16">
        <v>789.2</v>
      </c>
      <c r="N56" s="15"/>
      <c r="O56" s="15"/>
      <c r="P56" s="30" t="s">
        <v>409</v>
      </c>
    </row>
    <row r="57" spans="1:16" ht="38.25">
      <c r="A57" s="31" t="s">
        <v>160</v>
      </c>
      <c r="B57" s="30" t="s">
        <v>161</v>
      </c>
      <c r="C57" s="30" t="s">
        <v>36</v>
      </c>
      <c r="D57" s="17"/>
      <c r="E57" s="17">
        <v>298499.8</v>
      </c>
      <c r="F57" s="14"/>
      <c r="G57" s="14"/>
      <c r="H57" s="16"/>
      <c r="I57" s="16">
        <v>215882.4</v>
      </c>
      <c r="J57" s="16"/>
      <c r="K57" s="16"/>
      <c r="L57" s="16"/>
      <c r="M57" s="16">
        <v>207290.9</v>
      </c>
      <c r="N57" s="16"/>
      <c r="O57" s="15"/>
      <c r="P57" s="30" t="s">
        <v>340</v>
      </c>
    </row>
    <row r="58" spans="1:16" ht="63.75">
      <c r="A58" s="31" t="s">
        <v>162</v>
      </c>
      <c r="B58" s="30" t="s">
        <v>163</v>
      </c>
      <c r="C58" s="30" t="s">
        <v>36</v>
      </c>
      <c r="D58" s="37"/>
      <c r="E58" s="17">
        <v>33589.1</v>
      </c>
      <c r="F58" s="14"/>
      <c r="G58" s="14"/>
      <c r="H58" s="16"/>
      <c r="I58" s="16">
        <v>19854.3</v>
      </c>
      <c r="J58" s="16"/>
      <c r="K58" s="16"/>
      <c r="L58" s="16"/>
      <c r="M58" s="16">
        <v>12575.2</v>
      </c>
      <c r="N58" s="16"/>
      <c r="O58" s="15"/>
      <c r="P58" s="30" t="s">
        <v>341</v>
      </c>
    </row>
    <row r="59" spans="1:16" ht="259.5" customHeight="1">
      <c r="A59" s="31" t="s">
        <v>164</v>
      </c>
      <c r="B59" s="30" t="s">
        <v>165</v>
      </c>
      <c r="C59" s="30" t="s">
        <v>36</v>
      </c>
      <c r="D59" s="37"/>
      <c r="E59" s="17">
        <v>54926.1</v>
      </c>
      <c r="F59" s="14"/>
      <c r="G59" s="14"/>
      <c r="H59" s="16"/>
      <c r="I59" s="16">
        <v>38227.8</v>
      </c>
      <c r="J59" s="16"/>
      <c r="K59" s="16"/>
      <c r="L59" s="16"/>
      <c r="M59" s="16">
        <v>33347.1</v>
      </c>
      <c r="N59" s="16"/>
      <c r="O59" s="15"/>
      <c r="P59" s="30" t="s">
        <v>342</v>
      </c>
    </row>
    <row r="60" spans="1:16" ht="38.25">
      <c r="A60" s="31" t="s">
        <v>327</v>
      </c>
      <c r="B60" s="30" t="s">
        <v>328</v>
      </c>
      <c r="C60" s="30" t="s">
        <v>34</v>
      </c>
      <c r="D60" s="17">
        <v>346.1</v>
      </c>
      <c r="E60" s="17"/>
      <c r="F60" s="14"/>
      <c r="G60" s="14"/>
      <c r="H60" s="16">
        <v>0</v>
      </c>
      <c r="I60" s="16"/>
      <c r="J60" s="16"/>
      <c r="K60" s="16"/>
      <c r="L60" s="16">
        <v>0</v>
      </c>
      <c r="M60" s="16"/>
      <c r="N60" s="16"/>
      <c r="O60" s="15"/>
      <c r="P60" s="30"/>
    </row>
    <row r="61" spans="1:16" ht="204">
      <c r="A61" s="35" t="s">
        <v>166</v>
      </c>
      <c r="B61" s="36" t="s">
        <v>167</v>
      </c>
      <c r="C61" s="36" t="s">
        <v>309</v>
      </c>
      <c r="D61" s="14"/>
      <c r="E61" s="14">
        <f>E62+E63+E64+E65+E66+E67+E68+E69+E70+E71+E72+E74+E75+E76+E77+E78+E79+E80+E81+E82+E83+E73</f>
        <v>1541936.5</v>
      </c>
      <c r="F61" s="14"/>
      <c r="G61" s="14"/>
      <c r="H61" s="14"/>
      <c r="I61" s="14">
        <f>I62+I63+I64+I65+I66+I67+I68+I69+I70+I71+I72+I74+I75+I76+I77+I78+I79+I80+I81+I82+I83+I73</f>
        <v>1308928.6</v>
      </c>
      <c r="J61" s="14"/>
      <c r="K61" s="14"/>
      <c r="L61" s="14"/>
      <c r="M61" s="14">
        <f>M62+M63+M64+M65+M66+M67+M68+M69+M70+M71+M72+M74+M75+M76+M77+M78+M79+M80+M81+M82+M83+M73</f>
        <v>1308928.6</v>
      </c>
      <c r="N61" s="14"/>
      <c r="O61" s="14"/>
      <c r="P61" s="30"/>
    </row>
    <row r="62" spans="1:16" ht="123.75" customHeight="1">
      <c r="A62" s="31" t="s">
        <v>15</v>
      </c>
      <c r="B62" s="30" t="s">
        <v>168</v>
      </c>
      <c r="C62" s="30" t="s">
        <v>60</v>
      </c>
      <c r="D62" s="37"/>
      <c r="E62" s="17">
        <v>185566.3</v>
      </c>
      <c r="F62" s="14"/>
      <c r="G62" s="14"/>
      <c r="H62" s="16"/>
      <c r="I62" s="16">
        <v>158733.3</v>
      </c>
      <c r="J62" s="14"/>
      <c r="K62" s="16"/>
      <c r="L62" s="16"/>
      <c r="M62" s="16">
        <f>I62</f>
        <v>158733.3</v>
      </c>
      <c r="N62" s="16"/>
      <c r="O62" s="15"/>
      <c r="P62" s="30" t="s">
        <v>446</v>
      </c>
    </row>
    <row r="63" spans="1:16" ht="25.5">
      <c r="A63" s="31" t="s">
        <v>74</v>
      </c>
      <c r="B63" s="30" t="s">
        <v>104</v>
      </c>
      <c r="C63" s="30" t="s">
        <v>92</v>
      </c>
      <c r="D63" s="37"/>
      <c r="E63" s="17">
        <v>1300.7</v>
      </c>
      <c r="F63" s="14"/>
      <c r="G63" s="14"/>
      <c r="H63" s="16"/>
      <c r="I63" s="16">
        <v>1243</v>
      </c>
      <c r="J63" s="16"/>
      <c r="K63" s="16"/>
      <c r="L63" s="16"/>
      <c r="M63" s="16">
        <v>1243</v>
      </c>
      <c r="N63" s="16"/>
      <c r="O63" s="15"/>
      <c r="P63" s="30" t="s">
        <v>454</v>
      </c>
    </row>
    <row r="64" spans="1:16" ht="51">
      <c r="A64" s="31" t="s">
        <v>75</v>
      </c>
      <c r="B64" s="30" t="s">
        <v>104</v>
      </c>
      <c r="C64" s="30" t="s">
        <v>36</v>
      </c>
      <c r="D64" s="37"/>
      <c r="E64" s="17">
        <v>86515</v>
      </c>
      <c r="F64" s="14"/>
      <c r="G64" s="14"/>
      <c r="H64" s="16"/>
      <c r="I64" s="16">
        <v>48105</v>
      </c>
      <c r="J64" s="16"/>
      <c r="K64" s="16"/>
      <c r="L64" s="16"/>
      <c r="M64" s="16">
        <v>48105</v>
      </c>
      <c r="N64" s="16"/>
      <c r="O64" s="15"/>
      <c r="P64" s="30" t="s">
        <v>343</v>
      </c>
    </row>
    <row r="65" spans="1:16" ht="25.5">
      <c r="A65" s="31" t="s">
        <v>76</v>
      </c>
      <c r="B65" s="30" t="s">
        <v>104</v>
      </c>
      <c r="C65" s="30" t="s">
        <v>61</v>
      </c>
      <c r="D65" s="37"/>
      <c r="E65" s="17">
        <v>5480.5</v>
      </c>
      <c r="F65" s="14"/>
      <c r="G65" s="14"/>
      <c r="H65" s="16"/>
      <c r="I65" s="16">
        <v>4972</v>
      </c>
      <c r="J65" s="16"/>
      <c r="K65" s="16"/>
      <c r="L65" s="16"/>
      <c r="M65" s="16">
        <v>4972</v>
      </c>
      <c r="N65" s="16"/>
      <c r="O65" s="15"/>
      <c r="P65" s="30" t="s">
        <v>455</v>
      </c>
    </row>
    <row r="66" spans="1:16" ht="25.5">
      <c r="A66" s="31" t="s">
        <v>77</v>
      </c>
      <c r="B66" s="30" t="s">
        <v>104</v>
      </c>
      <c r="C66" s="30" t="s">
        <v>310</v>
      </c>
      <c r="D66" s="37"/>
      <c r="E66" s="17">
        <v>395.5</v>
      </c>
      <c r="F66" s="14"/>
      <c r="G66" s="14"/>
      <c r="H66" s="16"/>
      <c r="I66" s="16">
        <v>169.5</v>
      </c>
      <c r="J66" s="16"/>
      <c r="K66" s="16"/>
      <c r="L66" s="16"/>
      <c r="M66" s="16">
        <v>169.5</v>
      </c>
      <c r="N66" s="16"/>
      <c r="O66" s="15"/>
      <c r="P66" s="30" t="s">
        <v>434</v>
      </c>
    </row>
    <row r="67" spans="1:16" ht="25.5">
      <c r="A67" s="31" t="s">
        <v>78</v>
      </c>
      <c r="B67" s="30" t="s">
        <v>104</v>
      </c>
      <c r="C67" s="30" t="s">
        <v>308</v>
      </c>
      <c r="D67" s="37"/>
      <c r="E67" s="17">
        <v>4368</v>
      </c>
      <c r="F67" s="14"/>
      <c r="G67" s="14"/>
      <c r="H67" s="16"/>
      <c r="I67" s="16">
        <v>2542.5</v>
      </c>
      <c r="J67" s="16"/>
      <c r="K67" s="16"/>
      <c r="L67" s="16"/>
      <c r="M67" s="16">
        <v>2542.5</v>
      </c>
      <c r="N67" s="16"/>
      <c r="O67" s="15"/>
      <c r="P67" s="30" t="s">
        <v>435</v>
      </c>
    </row>
    <row r="68" spans="1:16" ht="21" customHeight="1">
      <c r="A68" s="31" t="s">
        <v>79</v>
      </c>
      <c r="B68" s="30" t="s">
        <v>104</v>
      </c>
      <c r="C68" s="30" t="s">
        <v>311</v>
      </c>
      <c r="D68" s="37"/>
      <c r="E68" s="17">
        <v>56.5</v>
      </c>
      <c r="F68" s="14"/>
      <c r="G68" s="14"/>
      <c r="H68" s="16"/>
      <c r="I68" s="16">
        <v>0</v>
      </c>
      <c r="J68" s="16"/>
      <c r="K68" s="16"/>
      <c r="L68" s="16"/>
      <c r="M68" s="16">
        <v>0</v>
      </c>
      <c r="N68" s="16"/>
      <c r="O68" s="15"/>
      <c r="P68" s="30"/>
    </row>
    <row r="69" spans="1:16" ht="25.5">
      <c r="A69" s="31" t="s">
        <v>80</v>
      </c>
      <c r="B69" s="30" t="s">
        <v>104</v>
      </c>
      <c r="C69" s="30" t="s">
        <v>62</v>
      </c>
      <c r="D69" s="17"/>
      <c r="E69" s="17">
        <v>734.5</v>
      </c>
      <c r="F69" s="14"/>
      <c r="G69" s="14"/>
      <c r="H69" s="16"/>
      <c r="I69" s="16">
        <v>282.5</v>
      </c>
      <c r="J69" s="16"/>
      <c r="K69" s="16"/>
      <c r="L69" s="16"/>
      <c r="M69" s="16">
        <v>282.5</v>
      </c>
      <c r="N69" s="16"/>
      <c r="O69" s="15"/>
      <c r="P69" s="30" t="s">
        <v>436</v>
      </c>
    </row>
    <row r="70" spans="1:16" ht="25.5" customHeight="1">
      <c r="A70" s="31" t="s">
        <v>81</v>
      </c>
      <c r="B70" s="30" t="s">
        <v>104</v>
      </c>
      <c r="C70" s="30" t="s">
        <v>63</v>
      </c>
      <c r="D70" s="15"/>
      <c r="E70" s="17">
        <v>282.5</v>
      </c>
      <c r="F70" s="17"/>
      <c r="G70" s="17"/>
      <c r="H70" s="15"/>
      <c r="I70" s="16">
        <v>226</v>
      </c>
      <c r="J70" s="16"/>
      <c r="K70" s="15"/>
      <c r="L70" s="15"/>
      <c r="M70" s="16">
        <v>226</v>
      </c>
      <c r="N70" s="15"/>
      <c r="O70" s="16"/>
      <c r="P70" s="30" t="s">
        <v>403</v>
      </c>
    </row>
    <row r="71" spans="1:16" ht="25.5" customHeight="1">
      <c r="A71" s="31" t="s">
        <v>82</v>
      </c>
      <c r="B71" s="30" t="s">
        <v>104</v>
      </c>
      <c r="C71" s="30" t="s">
        <v>389</v>
      </c>
      <c r="D71" s="15"/>
      <c r="E71" s="17">
        <v>282.5</v>
      </c>
      <c r="F71" s="17"/>
      <c r="G71" s="17"/>
      <c r="H71" s="15"/>
      <c r="I71" s="16">
        <v>226</v>
      </c>
      <c r="J71" s="16"/>
      <c r="K71" s="15"/>
      <c r="L71" s="15"/>
      <c r="M71" s="16">
        <v>226</v>
      </c>
      <c r="N71" s="15"/>
      <c r="O71" s="16"/>
      <c r="P71" s="30" t="s">
        <v>403</v>
      </c>
    </row>
    <row r="72" spans="1:16" ht="25.5" customHeight="1">
      <c r="A72" s="31" t="s">
        <v>169</v>
      </c>
      <c r="B72" s="30" t="s">
        <v>104</v>
      </c>
      <c r="C72" s="30" t="s">
        <v>391</v>
      </c>
      <c r="D72" s="15"/>
      <c r="E72" s="17">
        <v>2994.5</v>
      </c>
      <c r="F72" s="17"/>
      <c r="G72" s="17"/>
      <c r="H72" s="15"/>
      <c r="I72" s="16">
        <v>1864.5</v>
      </c>
      <c r="J72" s="16"/>
      <c r="K72" s="15"/>
      <c r="L72" s="15"/>
      <c r="M72" s="16">
        <v>1864.5</v>
      </c>
      <c r="N72" s="15"/>
      <c r="O72" s="16"/>
      <c r="P72" s="30" t="s">
        <v>437</v>
      </c>
    </row>
    <row r="73" spans="1:16" ht="25.5" customHeight="1">
      <c r="A73" s="31" t="s">
        <v>170</v>
      </c>
      <c r="B73" s="30" t="s">
        <v>104</v>
      </c>
      <c r="C73" s="30" t="s">
        <v>92</v>
      </c>
      <c r="D73" s="15"/>
      <c r="E73" s="17">
        <v>452</v>
      </c>
      <c r="F73" s="17"/>
      <c r="G73" s="17"/>
      <c r="H73" s="15"/>
      <c r="I73" s="16">
        <v>282.5</v>
      </c>
      <c r="J73" s="16"/>
      <c r="K73" s="15"/>
      <c r="L73" s="15"/>
      <c r="M73" s="16">
        <v>282.5</v>
      </c>
      <c r="N73" s="15"/>
      <c r="O73" s="16"/>
      <c r="P73" s="30" t="s">
        <v>436</v>
      </c>
    </row>
    <row r="74" spans="1:16" ht="38.25">
      <c r="A74" s="31" t="s">
        <v>172</v>
      </c>
      <c r="B74" s="30" t="s">
        <v>111</v>
      </c>
      <c r="C74" s="30" t="s">
        <v>60</v>
      </c>
      <c r="D74" s="37"/>
      <c r="E74" s="17">
        <v>7292.7</v>
      </c>
      <c r="F74" s="17"/>
      <c r="G74" s="17"/>
      <c r="H74" s="16"/>
      <c r="I74" s="16">
        <v>4407.4</v>
      </c>
      <c r="J74" s="14"/>
      <c r="K74" s="16"/>
      <c r="L74" s="16"/>
      <c r="M74" s="16">
        <f>I74</f>
        <v>4407.4</v>
      </c>
      <c r="N74" s="16"/>
      <c r="O74" s="16"/>
      <c r="P74" s="30" t="s">
        <v>469</v>
      </c>
    </row>
    <row r="75" spans="1:16" ht="63.75">
      <c r="A75" s="31" t="s">
        <v>174</v>
      </c>
      <c r="B75" s="30" t="s">
        <v>171</v>
      </c>
      <c r="C75" s="30" t="s">
        <v>60</v>
      </c>
      <c r="D75" s="37"/>
      <c r="E75" s="17">
        <v>19445.9</v>
      </c>
      <c r="F75" s="17"/>
      <c r="G75" s="17"/>
      <c r="H75" s="16"/>
      <c r="I75" s="16">
        <v>9419.3</v>
      </c>
      <c r="J75" s="14"/>
      <c r="K75" s="16"/>
      <c r="L75" s="16"/>
      <c r="M75" s="16">
        <v>9419.3</v>
      </c>
      <c r="N75" s="16"/>
      <c r="O75" s="16"/>
      <c r="P75" s="30" t="s">
        <v>171</v>
      </c>
    </row>
    <row r="76" spans="1:16" ht="51">
      <c r="A76" s="31" t="s">
        <v>176</v>
      </c>
      <c r="B76" s="30" t="s">
        <v>173</v>
      </c>
      <c r="C76" s="30" t="s">
        <v>60</v>
      </c>
      <c r="D76" s="17"/>
      <c r="E76" s="17">
        <v>768.1</v>
      </c>
      <c r="F76" s="17"/>
      <c r="G76" s="17"/>
      <c r="H76" s="16"/>
      <c r="I76" s="16">
        <v>615.2</v>
      </c>
      <c r="J76" s="14"/>
      <c r="K76" s="16"/>
      <c r="L76" s="16"/>
      <c r="M76" s="16">
        <f>I76</f>
        <v>615.2</v>
      </c>
      <c r="N76" s="16"/>
      <c r="O76" s="16"/>
      <c r="P76" s="30" t="s">
        <v>106</v>
      </c>
    </row>
    <row r="77" spans="1:16" ht="89.25">
      <c r="A77" s="31" t="s">
        <v>178</v>
      </c>
      <c r="B77" s="30" t="s">
        <v>175</v>
      </c>
      <c r="C77" s="30" t="s">
        <v>60</v>
      </c>
      <c r="D77" s="37"/>
      <c r="E77" s="17">
        <v>1.8</v>
      </c>
      <c r="F77" s="17"/>
      <c r="G77" s="17"/>
      <c r="H77" s="16"/>
      <c r="I77" s="16">
        <v>0</v>
      </c>
      <c r="J77" s="14"/>
      <c r="K77" s="16"/>
      <c r="L77" s="16"/>
      <c r="M77" s="16">
        <v>0</v>
      </c>
      <c r="N77" s="16"/>
      <c r="O77" s="16"/>
      <c r="P77" s="30"/>
    </row>
    <row r="78" spans="1:16" ht="38.25">
      <c r="A78" s="31" t="s">
        <v>180</v>
      </c>
      <c r="B78" s="30" t="s">
        <v>177</v>
      </c>
      <c r="C78" s="30" t="s">
        <v>36</v>
      </c>
      <c r="D78" s="37"/>
      <c r="E78" s="17">
        <v>240</v>
      </c>
      <c r="F78" s="17"/>
      <c r="G78" s="17"/>
      <c r="H78" s="16"/>
      <c r="I78" s="16">
        <v>160</v>
      </c>
      <c r="J78" s="16"/>
      <c r="K78" s="16"/>
      <c r="L78" s="16"/>
      <c r="M78" s="16">
        <v>160</v>
      </c>
      <c r="N78" s="16"/>
      <c r="O78" s="16"/>
      <c r="P78" s="30" t="s">
        <v>344</v>
      </c>
    </row>
    <row r="79" spans="1:16" ht="25.5">
      <c r="A79" s="31" t="s">
        <v>182</v>
      </c>
      <c r="B79" s="30" t="s">
        <v>179</v>
      </c>
      <c r="C79" s="30" t="s">
        <v>60</v>
      </c>
      <c r="D79" s="37"/>
      <c r="E79" s="17">
        <v>446997.1</v>
      </c>
      <c r="F79" s="17"/>
      <c r="G79" s="17"/>
      <c r="H79" s="16"/>
      <c r="I79" s="16">
        <v>322003.2</v>
      </c>
      <c r="J79" s="14"/>
      <c r="K79" s="16"/>
      <c r="L79" s="16"/>
      <c r="M79" s="16">
        <f>I79</f>
        <v>322003.2</v>
      </c>
      <c r="N79" s="16"/>
      <c r="O79" s="16"/>
      <c r="P79" s="30" t="s">
        <v>353</v>
      </c>
    </row>
    <row r="80" spans="1:16" ht="25.5">
      <c r="A80" s="31" t="s">
        <v>387</v>
      </c>
      <c r="B80" s="30" t="s">
        <v>181</v>
      </c>
      <c r="C80" s="30" t="s">
        <v>60</v>
      </c>
      <c r="D80" s="37"/>
      <c r="E80" s="17">
        <v>1831.7</v>
      </c>
      <c r="F80" s="17"/>
      <c r="G80" s="17"/>
      <c r="H80" s="16"/>
      <c r="I80" s="16">
        <v>1326.8</v>
      </c>
      <c r="J80" s="14"/>
      <c r="K80" s="16"/>
      <c r="L80" s="16"/>
      <c r="M80" s="16">
        <f>I80</f>
        <v>1326.8</v>
      </c>
      <c r="N80" s="16"/>
      <c r="O80" s="16"/>
      <c r="P80" s="30" t="s">
        <v>357</v>
      </c>
    </row>
    <row r="81" spans="1:16" ht="51">
      <c r="A81" s="31" t="s">
        <v>388</v>
      </c>
      <c r="B81" s="30" t="s">
        <v>112</v>
      </c>
      <c r="C81" s="30" t="s">
        <v>60</v>
      </c>
      <c r="D81" s="37"/>
      <c r="E81" s="17">
        <v>2953.2</v>
      </c>
      <c r="F81" s="17"/>
      <c r="G81" s="17"/>
      <c r="H81" s="16"/>
      <c r="I81" s="16">
        <v>1489.1</v>
      </c>
      <c r="J81" s="14"/>
      <c r="K81" s="16"/>
      <c r="L81" s="16"/>
      <c r="M81" s="16">
        <f>I81</f>
        <v>1489.1</v>
      </c>
      <c r="N81" s="16"/>
      <c r="O81" s="16"/>
      <c r="P81" s="30" t="s">
        <v>369</v>
      </c>
    </row>
    <row r="82" spans="1:16" ht="102">
      <c r="A82" s="31" t="s">
        <v>390</v>
      </c>
      <c r="B82" s="30" t="s">
        <v>316</v>
      </c>
      <c r="C82" s="30" t="s">
        <v>60</v>
      </c>
      <c r="D82" s="37"/>
      <c r="E82" s="17">
        <v>580420</v>
      </c>
      <c r="F82" s="17"/>
      <c r="G82" s="17"/>
      <c r="H82" s="16"/>
      <c r="I82" s="16">
        <v>580386.5</v>
      </c>
      <c r="J82" s="14"/>
      <c r="K82" s="16"/>
      <c r="L82" s="16"/>
      <c r="M82" s="16">
        <f>I82</f>
        <v>580386.5</v>
      </c>
      <c r="N82" s="16"/>
      <c r="O82" s="16"/>
      <c r="P82" s="30" t="s">
        <v>358</v>
      </c>
    </row>
    <row r="83" spans="1:16" ht="25.5">
      <c r="A83" s="31" t="s">
        <v>418</v>
      </c>
      <c r="B83" s="30" t="s">
        <v>419</v>
      </c>
      <c r="C83" s="30" t="s">
        <v>60</v>
      </c>
      <c r="D83" s="37"/>
      <c r="E83" s="17">
        <v>193557.5</v>
      </c>
      <c r="F83" s="17"/>
      <c r="G83" s="17"/>
      <c r="H83" s="16"/>
      <c r="I83" s="16">
        <v>170474.3</v>
      </c>
      <c r="J83" s="14"/>
      <c r="K83" s="16"/>
      <c r="L83" s="16"/>
      <c r="M83" s="16">
        <f>I83</f>
        <v>170474.3</v>
      </c>
      <c r="N83" s="16"/>
      <c r="O83" s="16"/>
      <c r="P83" s="30" t="s">
        <v>431</v>
      </c>
    </row>
    <row r="84" spans="1:16" ht="25.5">
      <c r="A84" s="35" t="s">
        <v>16</v>
      </c>
      <c r="B84" s="36" t="s">
        <v>183</v>
      </c>
      <c r="C84" s="36" t="s">
        <v>312</v>
      </c>
      <c r="D84" s="14"/>
      <c r="E84" s="14">
        <f>E85+E86+E87+E88+E89</f>
        <v>2776583.0999999996</v>
      </c>
      <c r="F84" s="14"/>
      <c r="G84" s="14"/>
      <c r="H84" s="14"/>
      <c r="I84" s="14">
        <f>I85+I86+I87+I88+I89</f>
        <v>2365397.4</v>
      </c>
      <c r="J84" s="14"/>
      <c r="K84" s="14"/>
      <c r="L84" s="14"/>
      <c r="M84" s="14">
        <f>M85+M86+M87+M88+M89</f>
        <v>2365397.4</v>
      </c>
      <c r="N84" s="14"/>
      <c r="O84" s="14"/>
      <c r="P84" s="30"/>
    </row>
    <row r="85" spans="1:16" ht="76.5">
      <c r="A85" s="31" t="s">
        <v>17</v>
      </c>
      <c r="B85" s="30" t="s">
        <v>184</v>
      </c>
      <c r="C85" s="30" t="s">
        <v>312</v>
      </c>
      <c r="D85" s="37"/>
      <c r="E85" s="17">
        <v>413460.3</v>
      </c>
      <c r="F85" s="17"/>
      <c r="G85" s="17"/>
      <c r="H85" s="16"/>
      <c r="I85" s="16">
        <v>413460.3</v>
      </c>
      <c r="J85" s="16"/>
      <c r="K85" s="16"/>
      <c r="L85" s="16"/>
      <c r="M85" s="16">
        <v>413460.3</v>
      </c>
      <c r="N85" s="16"/>
      <c r="O85" s="16"/>
      <c r="P85" s="30" t="s">
        <v>349</v>
      </c>
    </row>
    <row r="86" spans="1:16" ht="114.75">
      <c r="A86" s="31" t="s">
        <v>185</v>
      </c>
      <c r="B86" s="30" t="s">
        <v>186</v>
      </c>
      <c r="C86" s="30" t="s">
        <v>312</v>
      </c>
      <c r="D86" s="37"/>
      <c r="E86" s="17">
        <v>117190</v>
      </c>
      <c r="F86" s="17"/>
      <c r="G86" s="17"/>
      <c r="H86" s="16"/>
      <c r="I86" s="16">
        <v>84904.3</v>
      </c>
      <c r="J86" s="16"/>
      <c r="K86" s="16"/>
      <c r="L86" s="16"/>
      <c r="M86" s="16">
        <v>84904.3</v>
      </c>
      <c r="N86" s="16"/>
      <c r="O86" s="16"/>
      <c r="P86" s="30" t="s">
        <v>401</v>
      </c>
    </row>
    <row r="87" spans="1:16" ht="63.75">
      <c r="A87" s="31" t="s">
        <v>187</v>
      </c>
      <c r="B87" s="30" t="s">
        <v>188</v>
      </c>
      <c r="C87" s="30" t="s">
        <v>312</v>
      </c>
      <c r="D87" s="37"/>
      <c r="E87" s="17">
        <v>1345501.4</v>
      </c>
      <c r="F87" s="17"/>
      <c r="G87" s="17"/>
      <c r="H87" s="16"/>
      <c r="I87" s="16">
        <v>1022591.3</v>
      </c>
      <c r="J87" s="16"/>
      <c r="K87" s="16"/>
      <c r="L87" s="16"/>
      <c r="M87" s="16">
        <v>1022591.3</v>
      </c>
      <c r="N87" s="16"/>
      <c r="O87" s="16"/>
      <c r="P87" s="30" t="s">
        <v>348</v>
      </c>
    </row>
    <row r="88" spans="1:16" ht="89.25">
      <c r="A88" s="31" t="s">
        <v>189</v>
      </c>
      <c r="B88" s="30" t="s">
        <v>190</v>
      </c>
      <c r="C88" s="30" t="s">
        <v>312</v>
      </c>
      <c r="D88" s="37"/>
      <c r="E88" s="17">
        <v>8.7</v>
      </c>
      <c r="F88" s="17"/>
      <c r="G88" s="17"/>
      <c r="H88" s="16"/>
      <c r="I88" s="16">
        <v>1.8</v>
      </c>
      <c r="J88" s="16"/>
      <c r="K88" s="16"/>
      <c r="L88" s="16"/>
      <c r="M88" s="16">
        <v>1.8</v>
      </c>
      <c r="N88" s="16"/>
      <c r="O88" s="16"/>
      <c r="P88" s="30" t="s">
        <v>400</v>
      </c>
    </row>
    <row r="89" spans="1:16" ht="76.5">
      <c r="A89" s="31" t="s">
        <v>191</v>
      </c>
      <c r="B89" s="30" t="s">
        <v>192</v>
      </c>
      <c r="C89" s="30" t="s">
        <v>312</v>
      </c>
      <c r="D89" s="37"/>
      <c r="E89" s="17">
        <v>900422.7</v>
      </c>
      <c r="F89" s="17"/>
      <c r="G89" s="17"/>
      <c r="H89" s="16"/>
      <c r="I89" s="16">
        <v>844439.7</v>
      </c>
      <c r="J89" s="16"/>
      <c r="K89" s="16"/>
      <c r="L89" s="16"/>
      <c r="M89" s="16">
        <v>844439.7</v>
      </c>
      <c r="N89" s="16"/>
      <c r="O89" s="16"/>
      <c r="P89" s="30" t="s">
        <v>347</v>
      </c>
    </row>
    <row r="90" spans="1:16" ht="38.25">
      <c r="A90" s="35" t="s">
        <v>18</v>
      </c>
      <c r="B90" s="36" t="s">
        <v>193</v>
      </c>
      <c r="C90" s="36" t="s">
        <v>317</v>
      </c>
      <c r="D90" s="14">
        <f>D91+D92+D93+D94+D95+D96+D97+D98+D99+D100+D101+D102+D103+D104+D105+D106+D107+D108+D109+D110+D111+D112+D113+D114+D115+D116+D117+D118+D119+D120+D121+D122+D123+D124+D125+D126+D127+D128+D129+D130+D131</f>
        <v>1544587.8</v>
      </c>
      <c r="E90" s="14">
        <f>E91+E92+E93+E94+E95+E96+E97+E98+E99+E100+E101+E102+E103+E104+E105+E106+E107+E108+E109+E110+E111+E112+E113+E114+E115+E116+E117+E118+E119+E120+E121+E122+E123+E124+E125+E126+E127+E128+E129+E130+E131</f>
        <v>2624567.8999999994</v>
      </c>
      <c r="F90" s="14"/>
      <c r="G90" s="14"/>
      <c r="H90" s="14">
        <f>H91+H92+H93+H94+H95+H96+H97+H98+H99+H100+H101+H102+H103+H104+H105+H106+H107+H108+H109+H110+H111+H112+H113+H114+H115+H116+H117+H118+H119+H120+H121+H122+H123+H124+H125+H126+H127+H128+H129+H130+H131</f>
        <v>1142230.1999999997</v>
      </c>
      <c r="I90" s="14">
        <f>I91+I92+I93+I94+I95+I96+I97+I98+I99+I100+I101+I102+I103+I104+I105+I106+I107+I108+I109+I110+I111+I112+I113+I114+I115+I116+I117+I118+I119+I120+I121+I122+I123+I124+I125+I126+I127+I128+I129+I130+I131</f>
        <v>2130415.9</v>
      </c>
      <c r="J90" s="14"/>
      <c r="K90" s="14"/>
      <c r="L90" s="14">
        <f>L91+L92+L93+L94+L95+L96+L97+L98+L99+L100+L101+L102+L103+L104+L105+L106+L107+L108+L109+L110+L111+L112+L113+L114+L115+L116+L117+L118+L119+L120+L121+L122+L123+L124+L125+L126+L127+L128+L129+L130+L131</f>
        <v>1142230.1999999997</v>
      </c>
      <c r="M90" s="14">
        <f>M91+M92+M93+M94+M95+M96+M97+M98+M99+M100+M101+M102+M103+M104+M105+M106+M107+M108+M109+M110+M111+M112+M113+M114+M115+M116+M117+M118+M119+M120+M121+M122+M123+M124+M125+M126+M127+M128+M129+M130+M131</f>
        <v>2130415.9</v>
      </c>
      <c r="N90" s="14"/>
      <c r="O90" s="14"/>
      <c r="P90" s="30"/>
    </row>
    <row r="91" spans="1:16" ht="63.75">
      <c r="A91" s="31" t="s">
        <v>19</v>
      </c>
      <c r="B91" s="30" t="s">
        <v>194</v>
      </c>
      <c r="C91" s="30" t="s">
        <v>60</v>
      </c>
      <c r="D91" s="37"/>
      <c r="E91" s="17">
        <v>11837.2</v>
      </c>
      <c r="F91" s="17"/>
      <c r="G91" s="17"/>
      <c r="H91" s="16"/>
      <c r="I91" s="16">
        <v>7352.4</v>
      </c>
      <c r="J91" s="16"/>
      <c r="K91" s="16"/>
      <c r="L91" s="16"/>
      <c r="M91" s="16">
        <f aca="true" t="shared" si="2" ref="M91:M96">I91</f>
        <v>7352.4</v>
      </c>
      <c r="N91" s="16"/>
      <c r="O91" s="16"/>
      <c r="P91" s="30" t="s">
        <v>453</v>
      </c>
    </row>
    <row r="92" spans="1:16" ht="75.75" customHeight="1">
      <c r="A92" s="31" t="s">
        <v>83</v>
      </c>
      <c r="B92" s="30" t="s">
        <v>195</v>
      </c>
      <c r="C92" s="30" t="s">
        <v>60</v>
      </c>
      <c r="D92" s="17"/>
      <c r="E92" s="17">
        <v>3338.7</v>
      </c>
      <c r="F92" s="17"/>
      <c r="G92" s="17"/>
      <c r="H92" s="16"/>
      <c r="I92" s="16">
        <v>2875.7</v>
      </c>
      <c r="J92" s="16"/>
      <c r="K92" s="16"/>
      <c r="L92" s="16"/>
      <c r="M92" s="16">
        <f t="shared" si="2"/>
        <v>2875.7</v>
      </c>
      <c r="N92" s="16"/>
      <c r="O92" s="16"/>
      <c r="P92" s="30" t="s">
        <v>470</v>
      </c>
    </row>
    <row r="93" spans="1:16" ht="38.25">
      <c r="A93" s="31" t="s">
        <v>84</v>
      </c>
      <c r="B93" s="30" t="s">
        <v>117</v>
      </c>
      <c r="C93" s="30" t="s">
        <v>60</v>
      </c>
      <c r="D93" s="14"/>
      <c r="E93" s="17">
        <v>47014.8</v>
      </c>
      <c r="F93" s="17"/>
      <c r="G93" s="17"/>
      <c r="H93" s="14"/>
      <c r="I93" s="17">
        <v>46364.2</v>
      </c>
      <c r="J93" s="16"/>
      <c r="K93" s="16"/>
      <c r="L93" s="14"/>
      <c r="M93" s="17">
        <f t="shared" si="2"/>
        <v>46364.2</v>
      </c>
      <c r="N93" s="15"/>
      <c r="O93" s="16"/>
      <c r="P93" s="30" t="s">
        <v>370</v>
      </c>
    </row>
    <row r="94" spans="1:16" ht="153">
      <c r="A94" s="31" t="s">
        <v>85</v>
      </c>
      <c r="B94" s="30" t="s">
        <v>196</v>
      </c>
      <c r="C94" s="30" t="s">
        <v>60</v>
      </c>
      <c r="D94" s="37"/>
      <c r="E94" s="17">
        <v>263.2</v>
      </c>
      <c r="F94" s="17"/>
      <c r="G94" s="17"/>
      <c r="H94" s="15"/>
      <c r="I94" s="16">
        <v>203.8</v>
      </c>
      <c r="J94" s="16"/>
      <c r="K94" s="16"/>
      <c r="L94" s="15"/>
      <c r="M94" s="16">
        <f t="shared" si="2"/>
        <v>203.8</v>
      </c>
      <c r="N94" s="15"/>
      <c r="O94" s="16"/>
      <c r="P94" s="30" t="s">
        <v>355</v>
      </c>
    </row>
    <row r="95" spans="1:16" ht="117.75" customHeight="1">
      <c r="A95" s="31" t="s">
        <v>197</v>
      </c>
      <c r="B95" s="30" t="s">
        <v>115</v>
      </c>
      <c r="C95" s="30" t="s">
        <v>60</v>
      </c>
      <c r="D95" s="37"/>
      <c r="E95" s="17">
        <v>928.3</v>
      </c>
      <c r="F95" s="17"/>
      <c r="G95" s="17"/>
      <c r="H95" s="15"/>
      <c r="I95" s="16">
        <v>658.9</v>
      </c>
      <c r="J95" s="16"/>
      <c r="K95" s="16"/>
      <c r="L95" s="15"/>
      <c r="M95" s="16">
        <f t="shared" si="2"/>
        <v>658.9</v>
      </c>
      <c r="N95" s="15"/>
      <c r="O95" s="16"/>
      <c r="P95" s="30" t="s">
        <v>402</v>
      </c>
    </row>
    <row r="96" spans="1:16" ht="187.5" customHeight="1">
      <c r="A96" s="31" t="s">
        <v>198</v>
      </c>
      <c r="B96" s="30" t="s">
        <v>199</v>
      </c>
      <c r="C96" s="30" t="s">
        <v>60</v>
      </c>
      <c r="D96" s="37"/>
      <c r="E96" s="17">
        <v>4267.8</v>
      </c>
      <c r="F96" s="17"/>
      <c r="G96" s="17"/>
      <c r="H96" s="15"/>
      <c r="I96" s="16">
        <v>2135.2</v>
      </c>
      <c r="J96" s="16"/>
      <c r="K96" s="16"/>
      <c r="L96" s="15"/>
      <c r="M96" s="16">
        <f t="shared" si="2"/>
        <v>2135.2</v>
      </c>
      <c r="N96" s="15"/>
      <c r="O96" s="16"/>
      <c r="P96" s="30" t="s">
        <v>471</v>
      </c>
    </row>
    <row r="97" spans="1:16" ht="51">
      <c r="A97" s="31" t="s">
        <v>200</v>
      </c>
      <c r="B97" s="30" t="s">
        <v>201</v>
      </c>
      <c r="C97" s="30" t="s">
        <v>60</v>
      </c>
      <c r="D97" s="37"/>
      <c r="E97" s="17">
        <v>400</v>
      </c>
      <c r="F97" s="17"/>
      <c r="G97" s="17"/>
      <c r="H97" s="15"/>
      <c r="I97" s="16">
        <v>60</v>
      </c>
      <c r="J97" s="16"/>
      <c r="K97" s="16"/>
      <c r="L97" s="15"/>
      <c r="M97" s="16">
        <v>60</v>
      </c>
      <c r="N97" s="15"/>
      <c r="O97" s="16"/>
      <c r="P97" s="30" t="s">
        <v>201</v>
      </c>
    </row>
    <row r="98" spans="1:16" ht="25.5">
      <c r="A98" s="31" t="s">
        <v>202</v>
      </c>
      <c r="B98" s="30" t="s">
        <v>203</v>
      </c>
      <c r="C98" s="30" t="s">
        <v>60</v>
      </c>
      <c r="D98" s="37"/>
      <c r="E98" s="17">
        <v>713442.2</v>
      </c>
      <c r="F98" s="17"/>
      <c r="G98" s="17"/>
      <c r="H98" s="15"/>
      <c r="I98" s="16">
        <v>543040.9</v>
      </c>
      <c r="J98" s="16"/>
      <c r="K98" s="16"/>
      <c r="L98" s="15"/>
      <c r="M98" s="16">
        <f aca="true" t="shared" si="3" ref="M98:M105">I98</f>
        <v>543040.9</v>
      </c>
      <c r="N98" s="15"/>
      <c r="O98" s="16"/>
      <c r="P98" s="30" t="s">
        <v>472</v>
      </c>
    </row>
    <row r="99" spans="1:16" ht="25.5">
      <c r="A99" s="31" t="s">
        <v>204</v>
      </c>
      <c r="B99" s="30" t="s">
        <v>205</v>
      </c>
      <c r="C99" s="30" t="s">
        <v>60</v>
      </c>
      <c r="D99" s="37"/>
      <c r="E99" s="17">
        <v>9307.9</v>
      </c>
      <c r="F99" s="17"/>
      <c r="G99" s="17"/>
      <c r="H99" s="15"/>
      <c r="I99" s="16">
        <v>6596.5</v>
      </c>
      <c r="J99" s="16"/>
      <c r="K99" s="16"/>
      <c r="L99" s="15"/>
      <c r="M99" s="16">
        <f t="shared" si="3"/>
        <v>6596.5</v>
      </c>
      <c r="N99" s="15"/>
      <c r="O99" s="16"/>
      <c r="P99" s="30" t="s">
        <v>473</v>
      </c>
    </row>
    <row r="100" spans="1:16" ht="25.5">
      <c r="A100" s="31" t="s">
        <v>206</v>
      </c>
      <c r="B100" s="30" t="s">
        <v>207</v>
      </c>
      <c r="C100" s="30" t="s">
        <v>60</v>
      </c>
      <c r="D100" s="37"/>
      <c r="E100" s="17">
        <v>328.3</v>
      </c>
      <c r="F100" s="17"/>
      <c r="G100" s="17"/>
      <c r="H100" s="15"/>
      <c r="I100" s="16">
        <v>221.2</v>
      </c>
      <c r="J100" s="16"/>
      <c r="K100" s="16"/>
      <c r="L100" s="15"/>
      <c r="M100" s="16">
        <f t="shared" si="3"/>
        <v>221.2</v>
      </c>
      <c r="N100" s="15"/>
      <c r="O100" s="16"/>
      <c r="P100" s="30" t="s">
        <v>361</v>
      </c>
    </row>
    <row r="101" spans="1:16" ht="25.5">
      <c r="A101" s="31" t="s">
        <v>208</v>
      </c>
      <c r="B101" s="30" t="s">
        <v>209</v>
      </c>
      <c r="C101" s="30" t="s">
        <v>60</v>
      </c>
      <c r="D101" s="37"/>
      <c r="E101" s="17">
        <v>467426</v>
      </c>
      <c r="F101" s="17"/>
      <c r="G101" s="17"/>
      <c r="H101" s="15"/>
      <c r="I101" s="16">
        <v>370137</v>
      </c>
      <c r="J101" s="16"/>
      <c r="K101" s="16"/>
      <c r="L101" s="15"/>
      <c r="M101" s="16">
        <f t="shared" si="3"/>
        <v>370137</v>
      </c>
      <c r="N101" s="15"/>
      <c r="O101" s="16"/>
      <c r="P101" s="30" t="s">
        <v>447</v>
      </c>
    </row>
    <row r="102" spans="1:16" ht="38.25">
      <c r="A102" s="31" t="s">
        <v>210</v>
      </c>
      <c r="B102" s="30" t="s">
        <v>211</v>
      </c>
      <c r="C102" s="30" t="s">
        <v>60</v>
      </c>
      <c r="D102" s="37"/>
      <c r="E102" s="17">
        <v>27429.3</v>
      </c>
      <c r="F102" s="17"/>
      <c r="G102" s="17"/>
      <c r="H102" s="15"/>
      <c r="I102" s="16">
        <v>21675.8</v>
      </c>
      <c r="J102" s="16"/>
      <c r="K102" s="16"/>
      <c r="L102" s="15"/>
      <c r="M102" s="16">
        <f t="shared" si="3"/>
        <v>21675.8</v>
      </c>
      <c r="N102" s="15"/>
      <c r="O102" s="16"/>
      <c r="P102" s="30" t="s">
        <v>448</v>
      </c>
    </row>
    <row r="103" spans="1:16" ht="38.25">
      <c r="A103" s="31" t="s">
        <v>212</v>
      </c>
      <c r="B103" s="30" t="s">
        <v>113</v>
      </c>
      <c r="C103" s="30" t="s">
        <v>60</v>
      </c>
      <c r="D103" s="37"/>
      <c r="E103" s="17">
        <v>757796.2</v>
      </c>
      <c r="F103" s="17"/>
      <c r="G103" s="17"/>
      <c r="H103" s="15"/>
      <c r="I103" s="16">
        <v>752810.2</v>
      </c>
      <c r="J103" s="16"/>
      <c r="K103" s="16"/>
      <c r="L103" s="15"/>
      <c r="M103" s="16">
        <f t="shared" si="3"/>
        <v>752810.2</v>
      </c>
      <c r="N103" s="15"/>
      <c r="O103" s="16"/>
      <c r="P103" s="30" t="s">
        <v>474</v>
      </c>
    </row>
    <row r="104" spans="1:16" ht="38.25">
      <c r="A104" s="31" t="s">
        <v>213</v>
      </c>
      <c r="B104" s="30" t="s">
        <v>114</v>
      </c>
      <c r="C104" s="30" t="s">
        <v>60</v>
      </c>
      <c r="D104" s="37"/>
      <c r="E104" s="17">
        <v>30495.7</v>
      </c>
      <c r="F104" s="17"/>
      <c r="G104" s="17"/>
      <c r="H104" s="15"/>
      <c r="I104" s="16">
        <v>13600.7</v>
      </c>
      <c r="J104" s="16"/>
      <c r="K104" s="16"/>
      <c r="L104" s="15"/>
      <c r="M104" s="16">
        <f t="shared" si="3"/>
        <v>13600.7</v>
      </c>
      <c r="N104" s="15"/>
      <c r="O104" s="16"/>
      <c r="P104" s="30" t="s">
        <v>475</v>
      </c>
    </row>
    <row r="105" spans="1:16" ht="107.25" customHeight="1">
      <c r="A105" s="31" t="s">
        <v>214</v>
      </c>
      <c r="B105" s="30" t="s">
        <v>116</v>
      </c>
      <c r="C105" s="30" t="s">
        <v>60</v>
      </c>
      <c r="D105" s="37"/>
      <c r="E105" s="17">
        <v>278.4</v>
      </c>
      <c r="F105" s="17"/>
      <c r="G105" s="17"/>
      <c r="H105" s="15"/>
      <c r="I105" s="16">
        <v>171.7</v>
      </c>
      <c r="J105" s="16"/>
      <c r="K105" s="16"/>
      <c r="L105" s="15"/>
      <c r="M105" s="16">
        <f t="shared" si="3"/>
        <v>171.7</v>
      </c>
      <c r="N105" s="15"/>
      <c r="O105" s="16"/>
      <c r="P105" s="30" t="s">
        <v>116</v>
      </c>
    </row>
    <row r="106" spans="1:16" ht="38.25">
      <c r="A106" s="31" t="s">
        <v>215</v>
      </c>
      <c r="B106" s="30" t="s">
        <v>216</v>
      </c>
      <c r="C106" s="30" t="s">
        <v>60</v>
      </c>
      <c r="D106" s="37"/>
      <c r="E106" s="17">
        <v>285</v>
      </c>
      <c r="F106" s="17"/>
      <c r="G106" s="17"/>
      <c r="H106" s="15"/>
      <c r="I106" s="16">
        <v>0</v>
      </c>
      <c r="J106" s="16"/>
      <c r="K106" s="16"/>
      <c r="L106" s="15"/>
      <c r="M106" s="16">
        <v>0</v>
      </c>
      <c r="N106" s="15"/>
      <c r="O106" s="16"/>
      <c r="P106" s="30"/>
    </row>
    <row r="107" spans="1:16" ht="51">
      <c r="A107" s="31" t="s">
        <v>217</v>
      </c>
      <c r="B107" s="30" t="s">
        <v>218</v>
      </c>
      <c r="C107" s="30" t="s">
        <v>60</v>
      </c>
      <c r="D107" s="37"/>
      <c r="E107" s="17">
        <v>131360</v>
      </c>
      <c r="F107" s="17"/>
      <c r="G107" s="17"/>
      <c r="H107" s="15"/>
      <c r="I107" s="16">
        <v>80441</v>
      </c>
      <c r="J107" s="16"/>
      <c r="K107" s="16"/>
      <c r="L107" s="15"/>
      <c r="M107" s="16">
        <f>I107</f>
        <v>80441</v>
      </c>
      <c r="N107" s="15"/>
      <c r="O107" s="16"/>
      <c r="P107" s="30" t="s">
        <v>367</v>
      </c>
    </row>
    <row r="108" spans="1:16" ht="76.5">
      <c r="A108" s="31" t="s">
        <v>219</v>
      </c>
      <c r="B108" s="30" t="s">
        <v>220</v>
      </c>
      <c r="C108" s="30" t="s">
        <v>35</v>
      </c>
      <c r="D108" s="37"/>
      <c r="E108" s="17">
        <v>2000</v>
      </c>
      <c r="F108" s="17"/>
      <c r="G108" s="17"/>
      <c r="H108" s="15"/>
      <c r="I108" s="16">
        <v>835.3</v>
      </c>
      <c r="J108" s="16"/>
      <c r="K108" s="16"/>
      <c r="L108" s="15"/>
      <c r="M108" s="16">
        <v>835.3</v>
      </c>
      <c r="N108" s="15"/>
      <c r="O108" s="16"/>
      <c r="P108" s="30" t="s">
        <v>351</v>
      </c>
    </row>
    <row r="109" spans="1:16" ht="165.75">
      <c r="A109" s="31" t="s">
        <v>221</v>
      </c>
      <c r="B109" s="30" t="s">
        <v>222</v>
      </c>
      <c r="C109" s="30" t="s">
        <v>35</v>
      </c>
      <c r="D109" s="37"/>
      <c r="E109" s="17">
        <v>4050</v>
      </c>
      <c r="F109" s="17"/>
      <c r="G109" s="17"/>
      <c r="H109" s="15"/>
      <c r="I109" s="16">
        <v>4050</v>
      </c>
      <c r="J109" s="16"/>
      <c r="K109" s="16"/>
      <c r="L109" s="15"/>
      <c r="M109" s="16">
        <v>4050</v>
      </c>
      <c r="N109" s="15"/>
      <c r="O109" s="16"/>
      <c r="P109" s="30" t="s">
        <v>350</v>
      </c>
    </row>
    <row r="110" spans="1:16" ht="25.5">
      <c r="A110" s="31" t="s">
        <v>223</v>
      </c>
      <c r="B110" s="30" t="s">
        <v>224</v>
      </c>
      <c r="C110" s="30" t="s">
        <v>60</v>
      </c>
      <c r="D110" s="15"/>
      <c r="E110" s="17">
        <v>3806.3</v>
      </c>
      <c r="F110" s="17"/>
      <c r="G110" s="15"/>
      <c r="H110" s="15"/>
      <c r="I110" s="16">
        <v>3549.5</v>
      </c>
      <c r="J110" s="16"/>
      <c r="K110" s="15"/>
      <c r="L110" s="15"/>
      <c r="M110" s="16">
        <f aca="true" t="shared" si="4" ref="M110:M115">I110</f>
        <v>3549.5</v>
      </c>
      <c r="N110" s="15"/>
      <c r="O110" s="15"/>
      <c r="P110" s="30" t="s">
        <v>445</v>
      </c>
    </row>
    <row r="111" spans="1:16" ht="174.75" customHeight="1">
      <c r="A111" s="31" t="s">
        <v>225</v>
      </c>
      <c r="B111" s="30" t="s">
        <v>226</v>
      </c>
      <c r="C111" s="30" t="s">
        <v>60</v>
      </c>
      <c r="D111" s="15"/>
      <c r="E111" s="17">
        <v>69922.8</v>
      </c>
      <c r="F111" s="17"/>
      <c r="G111" s="17"/>
      <c r="H111" s="16"/>
      <c r="I111" s="16">
        <v>62291.8</v>
      </c>
      <c r="J111" s="16"/>
      <c r="K111" s="16"/>
      <c r="L111" s="16"/>
      <c r="M111" s="16">
        <f t="shared" si="4"/>
        <v>62291.8</v>
      </c>
      <c r="N111" s="16"/>
      <c r="O111" s="16"/>
      <c r="P111" s="30" t="s">
        <v>479</v>
      </c>
    </row>
    <row r="112" spans="1:16" ht="51">
      <c r="A112" s="31" t="s">
        <v>227</v>
      </c>
      <c r="B112" s="30" t="s">
        <v>228</v>
      </c>
      <c r="C112" s="30" t="s">
        <v>60</v>
      </c>
      <c r="D112" s="17"/>
      <c r="E112" s="17">
        <v>20456.6</v>
      </c>
      <c r="F112" s="17"/>
      <c r="G112" s="17"/>
      <c r="H112" s="16"/>
      <c r="I112" s="16">
        <v>14684.8</v>
      </c>
      <c r="J112" s="16"/>
      <c r="K112" s="16"/>
      <c r="L112" s="16"/>
      <c r="M112" s="16">
        <f t="shared" si="4"/>
        <v>14684.8</v>
      </c>
      <c r="N112" s="16"/>
      <c r="O112" s="16"/>
      <c r="P112" s="29" t="s">
        <v>109</v>
      </c>
    </row>
    <row r="113" spans="1:16" ht="38.25">
      <c r="A113" s="31" t="s">
        <v>229</v>
      </c>
      <c r="B113" s="30" t="s">
        <v>230</v>
      </c>
      <c r="C113" s="30" t="s">
        <v>60</v>
      </c>
      <c r="D113" s="15"/>
      <c r="E113" s="17">
        <v>125780.4</v>
      </c>
      <c r="F113" s="17"/>
      <c r="G113" s="17"/>
      <c r="H113" s="16"/>
      <c r="I113" s="16">
        <v>100462.2</v>
      </c>
      <c r="J113" s="16"/>
      <c r="K113" s="16"/>
      <c r="L113" s="16"/>
      <c r="M113" s="16">
        <f t="shared" si="4"/>
        <v>100462.2</v>
      </c>
      <c r="N113" s="16"/>
      <c r="O113" s="16"/>
      <c r="P113" s="29" t="s">
        <v>449</v>
      </c>
    </row>
    <row r="114" spans="1:16" ht="48">
      <c r="A114" s="31" t="s">
        <v>231</v>
      </c>
      <c r="B114" s="30" t="s">
        <v>232</v>
      </c>
      <c r="C114" s="30" t="s">
        <v>60</v>
      </c>
      <c r="D114" s="17"/>
      <c r="E114" s="17">
        <v>4060.9</v>
      </c>
      <c r="F114" s="17"/>
      <c r="G114" s="17"/>
      <c r="H114" s="16"/>
      <c r="I114" s="16">
        <v>2782.4</v>
      </c>
      <c r="J114" s="16"/>
      <c r="K114" s="16"/>
      <c r="L114" s="16"/>
      <c r="M114" s="16">
        <f t="shared" si="4"/>
        <v>2782.4</v>
      </c>
      <c r="N114" s="16"/>
      <c r="O114" s="16"/>
      <c r="P114" s="29" t="s">
        <v>232</v>
      </c>
    </row>
    <row r="115" spans="1:16" ht="63.75">
      <c r="A115" s="31" t="s">
        <v>233</v>
      </c>
      <c r="B115" s="30" t="s">
        <v>234</v>
      </c>
      <c r="C115" s="30" t="s">
        <v>60</v>
      </c>
      <c r="D115" s="17"/>
      <c r="E115" s="17">
        <v>507.2</v>
      </c>
      <c r="F115" s="17"/>
      <c r="G115" s="17"/>
      <c r="H115" s="16"/>
      <c r="I115" s="16">
        <v>121</v>
      </c>
      <c r="J115" s="16"/>
      <c r="K115" s="16"/>
      <c r="L115" s="16"/>
      <c r="M115" s="16">
        <f t="shared" si="4"/>
        <v>121</v>
      </c>
      <c r="N115" s="16"/>
      <c r="O115" s="16"/>
      <c r="P115" s="29" t="s">
        <v>405</v>
      </c>
    </row>
    <row r="116" spans="1:16" ht="25.5">
      <c r="A116" s="31" t="s">
        <v>235</v>
      </c>
      <c r="B116" s="30" t="s">
        <v>236</v>
      </c>
      <c r="C116" s="30" t="s">
        <v>60</v>
      </c>
      <c r="D116" s="17"/>
      <c r="E116" s="17">
        <v>444.5</v>
      </c>
      <c r="F116" s="17"/>
      <c r="G116" s="17"/>
      <c r="H116" s="16"/>
      <c r="I116" s="16">
        <v>0</v>
      </c>
      <c r="J116" s="16"/>
      <c r="K116" s="16"/>
      <c r="L116" s="16"/>
      <c r="M116" s="16">
        <v>0</v>
      </c>
      <c r="N116" s="16"/>
      <c r="O116" s="16"/>
      <c r="P116" s="29"/>
    </row>
    <row r="117" spans="1:16" ht="89.25">
      <c r="A117" s="31" t="s">
        <v>237</v>
      </c>
      <c r="B117" s="30" t="s">
        <v>238</v>
      </c>
      <c r="C117" s="30" t="s">
        <v>60</v>
      </c>
      <c r="D117" s="15"/>
      <c r="E117" s="17">
        <v>1850</v>
      </c>
      <c r="F117" s="17"/>
      <c r="G117" s="17"/>
      <c r="H117" s="16"/>
      <c r="I117" s="16">
        <v>974</v>
      </c>
      <c r="J117" s="16"/>
      <c r="K117" s="16"/>
      <c r="L117" s="16"/>
      <c r="M117" s="16">
        <f>I117</f>
        <v>974</v>
      </c>
      <c r="N117" s="16"/>
      <c r="O117" s="16"/>
      <c r="P117" s="29" t="s">
        <v>364</v>
      </c>
    </row>
    <row r="118" spans="1:16" ht="25.5">
      <c r="A118" s="31" t="s">
        <v>239</v>
      </c>
      <c r="B118" s="30" t="s">
        <v>240</v>
      </c>
      <c r="C118" s="30" t="s">
        <v>60</v>
      </c>
      <c r="D118" s="16"/>
      <c r="E118" s="17">
        <v>237.5</v>
      </c>
      <c r="F118" s="17"/>
      <c r="G118" s="17"/>
      <c r="H118" s="16"/>
      <c r="I118" s="16">
        <v>236.5</v>
      </c>
      <c r="J118" s="16"/>
      <c r="K118" s="16"/>
      <c r="L118" s="16"/>
      <c r="M118" s="16">
        <v>236.5</v>
      </c>
      <c r="N118" s="16"/>
      <c r="O118" s="16"/>
      <c r="P118" s="29" t="s">
        <v>240</v>
      </c>
    </row>
    <row r="119" spans="1:16" ht="48">
      <c r="A119" s="31" t="s">
        <v>241</v>
      </c>
      <c r="B119" s="30" t="s">
        <v>242</v>
      </c>
      <c r="C119" s="30" t="s">
        <v>60</v>
      </c>
      <c r="D119" s="16"/>
      <c r="E119" s="17">
        <v>10601</v>
      </c>
      <c r="F119" s="17"/>
      <c r="G119" s="17"/>
      <c r="H119" s="16"/>
      <c r="I119" s="16">
        <v>6905.1</v>
      </c>
      <c r="J119" s="16"/>
      <c r="K119" s="16"/>
      <c r="L119" s="16"/>
      <c r="M119" s="16">
        <f>I119</f>
        <v>6905.1</v>
      </c>
      <c r="N119" s="16"/>
      <c r="O119" s="16"/>
      <c r="P119" s="29" t="s">
        <v>242</v>
      </c>
    </row>
    <row r="120" spans="1:16" ht="25.5">
      <c r="A120" s="31" t="s">
        <v>243</v>
      </c>
      <c r="B120" s="30" t="s">
        <v>244</v>
      </c>
      <c r="C120" s="30" t="s">
        <v>60</v>
      </c>
      <c r="D120" s="16"/>
      <c r="E120" s="17">
        <v>6090</v>
      </c>
      <c r="F120" s="17"/>
      <c r="G120" s="17"/>
      <c r="H120" s="16"/>
      <c r="I120" s="16">
        <v>4507.3</v>
      </c>
      <c r="J120" s="16"/>
      <c r="K120" s="16"/>
      <c r="L120" s="16"/>
      <c r="M120" s="16">
        <f>I120</f>
        <v>4507.3</v>
      </c>
      <c r="N120" s="16"/>
      <c r="O120" s="16"/>
      <c r="P120" s="29" t="s">
        <v>363</v>
      </c>
    </row>
    <row r="121" spans="1:16" ht="48" customHeight="1">
      <c r="A121" s="31" t="s">
        <v>245</v>
      </c>
      <c r="B121" s="30" t="s">
        <v>246</v>
      </c>
      <c r="C121" s="30" t="s">
        <v>60</v>
      </c>
      <c r="D121" s="16"/>
      <c r="E121" s="17">
        <v>96831</v>
      </c>
      <c r="F121" s="17"/>
      <c r="G121" s="17"/>
      <c r="H121" s="16"/>
      <c r="I121" s="17">
        <v>46328.7</v>
      </c>
      <c r="J121" s="16"/>
      <c r="K121" s="16"/>
      <c r="L121" s="16"/>
      <c r="M121" s="17">
        <f>I121</f>
        <v>46328.7</v>
      </c>
      <c r="N121" s="15"/>
      <c r="O121" s="16"/>
      <c r="P121" s="29" t="s">
        <v>478</v>
      </c>
    </row>
    <row r="122" spans="1:16" ht="25.5">
      <c r="A122" s="31" t="s">
        <v>247</v>
      </c>
      <c r="B122" s="30" t="s">
        <v>248</v>
      </c>
      <c r="C122" s="30" t="s">
        <v>60</v>
      </c>
      <c r="D122" s="16"/>
      <c r="E122" s="17">
        <v>7542.1</v>
      </c>
      <c r="F122" s="17"/>
      <c r="G122" s="17"/>
      <c r="H122" s="16"/>
      <c r="I122" s="16">
        <v>5365.9</v>
      </c>
      <c r="J122" s="16"/>
      <c r="K122" s="16"/>
      <c r="L122" s="16"/>
      <c r="M122" s="16">
        <f>I122</f>
        <v>5365.9</v>
      </c>
      <c r="N122" s="15"/>
      <c r="O122" s="16"/>
      <c r="P122" s="29" t="s">
        <v>477</v>
      </c>
    </row>
    <row r="123" spans="1:16" ht="89.25">
      <c r="A123" s="31" t="s">
        <v>249</v>
      </c>
      <c r="B123" s="30" t="s">
        <v>250</v>
      </c>
      <c r="C123" s="30" t="s">
        <v>60</v>
      </c>
      <c r="D123" s="16"/>
      <c r="E123" s="17">
        <v>8450.4</v>
      </c>
      <c r="F123" s="17"/>
      <c r="G123" s="17"/>
      <c r="H123" s="16"/>
      <c r="I123" s="17">
        <v>2106</v>
      </c>
      <c r="J123" s="16"/>
      <c r="K123" s="16"/>
      <c r="L123" s="16"/>
      <c r="M123" s="17">
        <f>I123</f>
        <v>2106</v>
      </c>
      <c r="N123" s="15"/>
      <c r="O123" s="16"/>
      <c r="P123" s="29" t="s">
        <v>368</v>
      </c>
    </row>
    <row r="124" spans="1:16" ht="25.5">
      <c r="A124" s="31" t="s">
        <v>251</v>
      </c>
      <c r="B124" s="30" t="s">
        <v>252</v>
      </c>
      <c r="C124" s="30" t="s">
        <v>60</v>
      </c>
      <c r="D124" s="16"/>
      <c r="E124" s="17">
        <v>461.3</v>
      </c>
      <c r="F124" s="17"/>
      <c r="G124" s="17"/>
      <c r="H124" s="16"/>
      <c r="I124" s="17">
        <v>0</v>
      </c>
      <c r="J124" s="16"/>
      <c r="K124" s="16"/>
      <c r="L124" s="16"/>
      <c r="M124" s="17">
        <v>0</v>
      </c>
      <c r="N124" s="16"/>
      <c r="O124" s="16"/>
      <c r="P124" s="29"/>
    </row>
    <row r="125" spans="1:16" ht="38.25">
      <c r="A125" s="31" t="s">
        <v>253</v>
      </c>
      <c r="B125" s="30" t="s">
        <v>254</v>
      </c>
      <c r="C125" s="30" t="s">
        <v>60</v>
      </c>
      <c r="D125" s="16"/>
      <c r="E125" s="17">
        <v>55276.9</v>
      </c>
      <c r="F125" s="17"/>
      <c r="G125" s="17"/>
      <c r="H125" s="16"/>
      <c r="I125" s="17">
        <v>26870.2</v>
      </c>
      <c r="J125" s="16"/>
      <c r="K125" s="16"/>
      <c r="L125" s="16"/>
      <c r="M125" s="17">
        <f>I125</f>
        <v>26870.2</v>
      </c>
      <c r="N125" s="16"/>
      <c r="O125" s="16"/>
      <c r="P125" s="29" t="s">
        <v>450</v>
      </c>
    </row>
    <row r="126" spans="1:16" ht="72">
      <c r="A126" s="31" t="s">
        <v>318</v>
      </c>
      <c r="B126" s="30" t="s">
        <v>107</v>
      </c>
      <c r="C126" s="30" t="s">
        <v>60</v>
      </c>
      <c r="D126" s="16">
        <v>1069.1</v>
      </c>
      <c r="E126" s="17"/>
      <c r="F126" s="17"/>
      <c r="G126" s="17"/>
      <c r="H126" s="16">
        <v>1069.1</v>
      </c>
      <c r="I126" s="17"/>
      <c r="J126" s="16"/>
      <c r="K126" s="16"/>
      <c r="L126" s="16">
        <f aca="true" t="shared" si="5" ref="L126:L131">H126</f>
        <v>1069.1</v>
      </c>
      <c r="M126" s="17"/>
      <c r="N126" s="16"/>
      <c r="O126" s="16"/>
      <c r="P126" s="29" t="s">
        <v>107</v>
      </c>
    </row>
    <row r="127" spans="1:16" ht="38.25">
      <c r="A127" s="31" t="s">
        <v>319</v>
      </c>
      <c r="B127" s="30" t="s">
        <v>323</v>
      </c>
      <c r="C127" s="30" t="s">
        <v>60</v>
      </c>
      <c r="D127" s="16">
        <v>121458</v>
      </c>
      <c r="E127" s="17"/>
      <c r="F127" s="17"/>
      <c r="G127" s="17"/>
      <c r="H127" s="16">
        <v>121136.8</v>
      </c>
      <c r="I127" s="17"/>
      <c r="J127" s="16"/>
      <c r="K127" s="16"/>
      <c r="L127" s="16">
        <f t="shared" si="5"/>
        <v>121136.8</v>
      </c>
      <c r="M127" s="17"/>
      <c r="N127" s="16"/>
      <c r="O127" s="16"/>
      <c r="P127" s="29" t="s">
        <v>452</v>
      </c>
    </row>
    <row r="128" spans="1:16" ht="38.25">
      <c r="A128" s="31" t="s">
        <v>320</v>
      </c>
      <c r="B128" s="30" t="s">
        <v>324</v>
      </c>
      <c r="C128" s="30" t="s">
        <v>60</v>
      </c>
      <c r="D128" s="16">
        <v>35.7</v>
      </c>
      <c r="E128" s="17"/>
      <c r="F128" s="17"/>
      <c r="G128" s="17"/>
      <c r="H128" s="16">
        <v>23.6</v>
      </c>
      <c r="I128" s="17"/>
      <c r="J128" s="16"/>
      <c r="K128" s="16"/>
      <c r="L128" s="16">
        <f t="shared" si="5"/>
        <v>23.6</v>
      </c>
      <c r="M128" s="17"/>
      <c r="N128" s="16"/>
      <c r="O128" s="16"/>
      <c r="P128" s="29" t="s">
        <v>99</v>
      </c>
    </row>
    <row r="129" spans="1:16" ht="165" customHeight="1">
      <c r="A129" s="31" t="s">
        <v>321</v>
      </c>
      <c r="B129" s="30" t="s">
        <v>325</v>
      </c>
      <c r="C129" s="30" t="s">
        <v>60</v>
      </c>
      <c r="D129" s="16">
        <v>1418262.5</v>
      </c>
      <c r="E129" s="17"/>
      <c r="F129" s="17"/>
      <c r="G129" s="17"/>
      <c r="H129" s="16">
        <f>1016247.2-1.3</f>
        <v>1016245.8999999999</v>
      </c>
      <c r="I129" s="17"/>
      <c r="J129" s="16"/>
      <c r="K129" s="16"/>
      <c r="L129" s="16">
        <f t="shared" si="5"/>
        <v>1016245.8999999999</v>
      </c>
      <c r="M129" s="17"/>
      <c r="N129" s="16"/>
      <c r="O129" s="16"/>
      <c r="P129" s="29" t="s">
        <v>476</v>
      </c>
    </row>
    <row r="130" spans="1:16" ht="63.75">
      <c r="A130" s="31" t="s">
        <v>322</v>
      </c>
      <c r="B130" s="30" t="s">
        <v>108</v>
      </c>
      <c r="C130" s="30" t="s">
        <v>60</v>
      </c>
      <c r="D130" s="16">
        <v>129.5</v>
      </c>
      <c r="E130" s="17"/>
      <c r="F130" s="17"/>
      <c r="G130" s="17"/>
      <c r="H130" s="16">
        <v>128.4</v>
      </c>
      <c r="I130" s="17"/>
      <c r="J130" s="16"/>
      <c r="K130" s="16"/>
      <c r="L130" s="16">
        <f t="shared" si="5"/>
        <v>128.4</v>
      </c>
      <c r="M130" s="17"/>
      <c r="N130" s="16"/>
      <c r="O130" s="16"/>
      <c r="P130" s="29" t="s">
        <v>365</v>
      </c>
    </row>
    <row r="131" spans="1:16" ht="84">
      <c r="A131" s="31" t="s">
        <v>392</v>
      </c>
      <c r="B131" s="30" t="s">
        <v>393</v>
      </c>
      <c r="C131" s="30" t="s">
        <v>60</v>
      </c>
      <c r="D131" s="16">
        <v>3633</v>
      </c>
      <c r="E131" s="17"/>
      <c r="F131" s="17"/>
      <c r="G131" s="17"/>
      <c r="H131" s="16">
        <v>3626.4</v>
      </c>
      <c r="I131" s="17"/>
      <c r="J131" s="16"/>
      <c r="K131" s="16"/>
      <c r="L131" s="16">
        <f t="shared" si="5"/>
        <v>3626.4</v>
      </c>
      <c r="M131" s="17"/>
      <c r="N131" s="16"/>
      <c r="O131" s="16"/>
      <c r="P131" s="29" t="s">
        <v>393</v>
      </c>
    </row>
    <row r="132" spans="1:16" ht="38.25">
      <c r="A132" s="35" t="s">
        <v>20</v>
      </c>
      <c r="B132" s="36" t="s">
        <v>255</v>
      </c>
      <c r="C132" s="36" t="s">
        <v>60</v>
      </c>
      <c r="D132" s="15"/>
      <c r="E132" s="15">
        <f>E133+E134+E135+E136</f>
        <v>598617.2</v>
      </c>
      <c r="F132" s="15"/>
      <c r="G132" s="15"/>
      <c r="H132" s="15"/>
      <c r="I132" s="15">
        <f>I133+I134+I135+I136</f>
        <v>429986.39999999997</v>
      </c>
      <c r="J132" s="15"/>
      <c r="K132" s="15"/>
      <c r="L132" s="15"/>
      <c r="M132" s="15">
        <f>M133+M134+M135+M136</f>
        <v>429986.39999999997</v>
      </c>
      <c r="N132" s="15"/>
      <c r="O132" s="15"/>
      <c r="P132" s="29"/>
    </row>
    <row r="133" spans="1:16" ht="55.5" customHeight="1">
      <c r="A133" s="31" t="s">
        <v>21</v>
      </c>
      <c r="B133" s="30" t="s">
        <v>256</v>
      </c>
      <c r="C133" s="30" t="s">
        <v>60</v>
      </c>
      <c r="D133" s="16"/>
      <c r="E133" s="17">
        <v>495</v>
      </c>
      <c r="F133" s="17"/>
      <c r="G133" s="17"/>
      <c r="H133" s="16"/>
      <c r="I133" s="17">
        <v>0</v>
      </c>
      <c r="J133" s="16"/>
      <c r="K133" s="16"/>
      <c r="L133" s="16"/>
      <c r="M133" s="17">
        <v>0</v>
      </c>
      <c r="N133" s="16"/>
      <c r="O133" s="16"/>
      <c r="P133" s="29"/>
    </row>
    <row r="134" spans="1:16" ht="146.25" customHeight="1">
      <c r="A134" s="31" t="s">
        <v>86</v>
      </c>
      <c r="B134" s="30" t="s">
        <v>257</v>
      </c>
      <c r="C134" s="30" t="s">
        <v>60</v>
      </c>
      <c r="D134" s="15"/>
      <c r="E134" s="17">
        <v>38646.4</v>
      </c>
      <c r="F134" s="14"/>
      <c r="G134" s="14"/>
      <c r="H134" s="15"/>
      <c r="I134" s="16">
        <v>25549.2</v>
      </c>
      <c r="J134" s="15"/>
      <c r="K134" s="38"/>
      <c r="L134" s="15"/>
      <c r="M134" s="16">
        <v>25549.2</v>
      </c>
      <c r="N134" s="15"/>
      <c r="O134" s="15"/>
      <c r="P134" s="29" t="s">
        <v>362</v>
      </c>
    </row>
    <row r="135" spans="1:16" ht="25.5">
      <c r="A135" s="31" t="s">
        <v>258</v>
      </c>
      <c r="B135" s="30" t="s">
        <v>259</v>
      </c>
      <c r="C135" s="30" t="s">
        <v>60</v>
      </c>
      <c r="D135" s="16"/>
      <c r="E135" s="17">
        <v>27532.6</v>
      </c>
      <c r="F135" s="17"/>
      <c r="G135" s="17"/>
      <c r="H135" s="16"/>
      <c r="I135" s="16">
        <v>20442.1</v>
      </c>
      <c r="J135" s="16"/>
      <c r="K135" s="38"/>
      <c r="L135" s="16"/>
      <c r="M135" s="16">
        <v>20442.1</v>
      </c>
      <c r="N135" s="16"/>
      <c r="O135" s="16"/>
      <c r="P135" s="29" t="s">
        <v>259</v>
      </c>
    </row>
    <row r="136" spans="1:16" ht="38.25">
      <c r="A136" s="31" t="s">
        <v>260</v>
      </c>
      <c r="B136" s="30" t="s">
        <v>98</v>
      </c>
      <c r="C136" s="30" t="s">
        <v>60</v>
      </c>
      <c r="D136" s="16"/>
      <c r="E136" s="17">
        <v>531943.2</v>
      </c>
      <c r="F136" s="17"/>
      <c r="G136" s="17"/>
      <c r="H136" s="16"/>
      <c r="I136" s="16">
        <v>383995.1</v>
      </c>
      <c r="J136" s="16"/>
      <c r="K136" s="16"/>
      <c r="L136" s="16"/>
      <c r="M136" s="16">
        <v>383995.1</v>
      </c>
      <c r="N136" s="15"/>
      <c r="O136" s="16"/>
      <c r="P136" s="29" t="s">
        <v>354</v>
      </c>
    </row>
    <row r="137" spans="1:16" ht="38.25">
      <c r="A137" s="31"/>
      <c r="B137" s="32" t="s">
        <v>331</v>
      </c>
      <c r="C137" s="30"/>
      <c r="D137" s="14">
        <f>D132+D90+D84+D61+D31+D16+D10+D44</f>
        <v>5860279.899999999</v>
      </c>
      <c r="E137" s="14">
        <f>E132+E90+E84+E61+E31+E16+E10+E44</f>
        <v>16339704.600000001</v>
      </c>
      <c r="F137" s="17"/>
      <c r="G137" s="17"/>
      <c r="H137" s="14">
        <f>H132+H90+H84+H61+H31+H16+H10+H44</f>
        <v>4676928.6</v>
      </c>
      <c r="I137" s="14">
        <f>I132+I90+I84+I61+I31+I16+I10+I44</f>
        <v>12802320.499999998</v>
      </c>
      <c r="J137" s="16"/>
      <c r="K137" s="16"/>
      <c r="L137" s="14">
        <f>L132+L90+L84+L61+L31+L16+L10+L44</f>
        <v>4676928.6</v>
      </c>
      <c r="M137" s="14">
        <f>M132+M90+M84+M61+M31+M16+M10+M44</f>
        <v>12734187.799999999</v>
      </c>
      <c r="N137" s="15"/>
      <c r="O137" s="16"/>
      <c r="P137" s="29"/>
    </row>
    <row r="138" spans="1:16" ht="22.5" customHeight="1">
      <c r="A138" s="11"/>
      <c r="B138" s="42" t="s">
        <v>261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</row>
    <row r="139" spans="1:16" ht="47.25" customHeight="1">
      <c r="A139" s="35" t="s">
        <v>22</v>
      </c>
      <c r="B139" s="36" t="s">
        <v>262</v>
      </c>
      <c r="C139" s="36" t="s">
        <v>60</v>
      </c>
      <c r="D139" s="15"/>
      <c r="E139" s="15">
        <f>E140+E141</f>
        <v>41000.4</v>
      </c>
      <c r="F139" s="15"/>
      <c r="G139" s="15"/>
      <c r="H139" s="15"/>
      <c r="I139" s="15">
        <f>I140+I141</f>
        <v>33347.3</v>
      </c>
      <c r="J139" s="15"/>
      <c r="K139" s="15"/>
      <c r="L139" s="15"/>
      <c r="M139" s="15">
        <f>M140+M141</f>
        <v>33347.3</v>
      </c>
      <c r="N139" s="15"/>
      <c r="O139" s="15"/>
      <c r="P139" s="29"/>
    </row>
    <row r="140" spans="1:16" ht="51">
      <c r="A140" s="31" t="s">
        <v>93</v>
      </c>
      <c r="B140" s="30" t="s">
        <v>263</v>
      </c>
      <c r="C140" s="30" t="s">
        <v>60</v>
      </c>
      <c r="D140" s="16"/>
      <c r="E140" s="17">
        <v>19388.9</v>
      </c>
      <c r="F140" s="17"/>
      <c r="G140" s="17"/>
      <c r="H140" s="16"/>
      <c r="I140" s="16">
        <v>13695.5</v>
      </c>
      <c r="J140" s="16"/>
      <c r="K140" s="16"/>
      <c r="L140" s="16"/>
      <c r="M140" s="16">
        <v>13695.5</v>
      </c>
      <c r="N140" s="15"/>
      <c r="O140" s="16"/>
      <c r="P140" s="29" t="s">
        <v>456</v>
      </c>
    </row>
    <row r="141" spans="1:16" ht="51">
      <c r="A141" s="31" t="s">
        <v>94</v>
      </c>
      <c r="B141" s="30" t="s">
        <v>101</v>
      </c>
      <c r="C141" s="30" t="s">
        <v>60</v>
      </c>
      <c r="D141" s="14"/>
      <c r="E141" s="17">
        <v>21611.5</v>
      </c>
      <c r="F141" s="14"/>
      <c r="G141" s="14"/>
      <c r="H141" s="14"/>
      <c r="I141" s="17">
        <v>19651.8</v>
      </c>
      <c r="J141" s="14"/>
      <c r="K141" s="14"/>
      <c r="L141" s="14"/>
      <c r="M141" s="17">
        <v>19651.8</v>
      </c>
      <c r="N141" s="14"/>
      <c r="O141" s="14"/>
      <c r="P141" s="29" t="s">
        <v>457</v>
      </c>
    </row>
    <row r="142" spans="1:16" ht="51">
      <c r="A142" s="35" t="s">
        <v>23</v>
      </c>
      <c r="B142" s="36" t="s">
        <v>265</v>
      </c>
      <c r="C142" s="32" t="s">
        <v>326</v>
      </c>
      <c r="D142" s="14"/>
      <c r="E142" s="14">
        <f>E143+E144+E145+E146+E147+E148+E149+E150+E151+E152+E153+E154+E155+E156+E157+E158+E159+E160+E161+E162+E163+E164+E165+E166+E167+E168</f>
        <v>4719151.8</v>
      </c>
      <c r="F142" s="14"/>
      <c r="G142" s="14"/>
      <c r="H142" s="14"/>
      <c r="I142" s="14">
        <f>I143+I144+I145+I146+I147+I148+I149+I150+I151+I152+I153+I154+I155+I156+I157+I158+I159+I160+I161+I162+I163+I164+I165+I166+I167+I168</f>
        <v>3814320.9999999995</v>
      </c>
      <c r="J142" s="14"/>
      <c r="K142" s="14"/>
      <c r="L142" s="14"/>
      <c r="M142" s="14">
        <f>M143+M144+M145+M146+M147+M148+M149+M150+M151+M152+M153+M154+M155+M156+M157+M158+M159+M160+M161+M162+M163+M164+M165+M166+M167+M168</f>
        <v>3481328</v>
      </c>
      <c r="N142" s="14"/>
      <c r="O142" s="14"/>
      <c r="P142" s="29"/>
    </row>
    <row r="143" spans="1:16" ht="25.5">
      <c r="A143" s="31" t="s">
        <v>24</v>
      </c>
      <c r="B143" s="30" t="s">
        <v>266</v>
      </c>
      <c r="C143" s="30" t="s">
        <v>60</v>
      </c>
      <c r="D143" s="17"/>
      <c r="E143" s="17">
        <v>3101.4</v>
      </c>
      <c r="F143" s="16"/>
      <c r="G143" s="16"/>
      <c r="H143" s="16"/>
      <c r="I143" s="17">
        <v>3101.4</v>
      </c>
      <c r="J143" s="16"/>
      <c r="K143" s="16"/>
      <c r="L143" s="16"/>
      <c r="M143" s="17">
        <v>2010.1</v>
      </c>
      <c r="N143" s="16"/>
      <c r="O143" s="16"/>
      <c r="P143" s="29" t="s">
        <v>458</v>
      </c>
    </row>
    <row r="144" spans="1:16" ht="36">
      <c r="A144" s="31" t="s">
        <v>25</v>
      </c>
      <c r="B144" s="30" t="s">
        <v>267</v>
      </c>
      <c r="C144" s="30" t="s">
        <v>60</v>
      </c>
      <c r="D144" s="17"/>
      <c r="E144" s="17">
        <v>3196</v>
      </c>
      <c r="F144" s="16"/>
      <c r="G144" s="16"/>
      <c r="H144" s="16"/>
      <c r="I144" s="17">
        <v>3040.5</v>
      </c>
      <c r="J144" s="16"/>
      <c r="K144" s="16"/>
      <c r="L144" s="16"/>
      <c r="M144" s="17">
        <v>1702.1</v>
      </c>
      <c r="N144" s="15"/>
      <c r="O144" s="16"/>
      <c r="P144" s="29" t="s">
        <v>459</v>
      </c>
    </row>
    <row r="145" spans="1:16" ht="38.25">
      <c r="A145" s="31" t="s">
        <v>28</v>
      </c>
      <c r="B145" s="30" t="s">
        <v>268</v>
      </c>
      <c r="C145" s="30" t="s">
        <v>60</v>
      </c>
      <c r="D145" s="17"/>
      <c r="E145" s="17">
        <v>11406.5</v>
      </c>
      <c r="F145" s="16"/>
      <c r="G145" s="16"/>
      <c r="H145" s="16"/>
      <c r="I145" s="17">
        <v>11406.5</v>
      </c>
      <c r="J145" s="16"/>
      <c r="K145" s="16"/>
      <c r="L145" s="16"/>
      <c r="M145" s="17">
        <v>6800.7</v>
      </c>
      <c r="N145" s="15"/>
      <c r="O145" s="16"/>
      <c r="P145" s="29" t="s">
        <v>460</v>
      </c>
    </row>
    <row r="146" spans="1:16" ht="25.5">
      <c r="A146" s="31" t="s">
        <v>29</v>
      </c>
      <c r="B146" s="30" t="s">
        <v>269</v>
      </c>
      <c r="C146" s="30" t="s">
        <v>60</v>
      </c>
      <c r="D146" s="17"/>
      <c r="E146" s="17">
        <v>3223.4</v>
      </c>
      <c r="F146" s="16"/>
      <c r="G146" s="16"/>
      <c r="H146" s="16"/>
      <c r="I146" s="17">
        <v>3223.4</v>
      </c>
      <c r="J146" s="16"/>
      <c r="K146" s="16"/>
      <c r="L146" s="16"/>
      <c r="M146" s="17">
        <v>1685.1</v>
      </c>
      <c r="N146" s="15"/>
      <c r="O146" s="16"/>
      <c r="P146" s="29" t="s">
        <v>461</v>
      </c>
    </row>
    <row r="147" spans="1:16" ht="38.25">
      <c r="A147" s="31" t="s">
        <v>30</v>
      </c>
      <c r="B147" s="30" t="s">
        <v>270</v>
      </c>
      <c r="C147" s="30" t="s">
        <v>60</v>
      </c>
      <c r="D147" s="17"/>
      <c r="E147" s="17">
        <v>1732</v>
      </c>
      <c r="F147" s="16"/>
      <c r="G147" s="16"/>
      <c r="H147" s="16"/>
      <c r="I147" s="17">
        <v>1293.5</v>
      </c>
      <c r="J147" s="16"/>
      <c r="K147" s="16"/>
      <c r="L147" s="16"/>
      <c r="M147" s="17">
        <v>1293.5</v>
      </c>
      <c r="N147" s="15"/>
      <c r="O147" s="16"/>
      <c r="P147" s="29" t="s">
        <v>270</v>
      </c>
    </row>
    <row r="148" spans="1:16" ht="25.5">
      <c r="A148" s="31" t="s">
        <v>31</v>
      </c>
      <c r="B148" s="30" t="s">
        <v>271</v>
      </c>
      <c r="C148" s="30" t="s">
        <v>60</v>
      </c>
      <c r="D148" s="17"/>
      <c r="E148" s="17">
        <v>1923.4</v>
      </c>
      <c r="F148" s="16"/>
      <c r="G148" s="16"/>
      <c r="H148" s="16"/>
      <c r="I148" s="17">
        <v>1443</v>
      </c>
      <c r="J148" s="16"/>
      <c r="K148" s="16"/>
      <c r="L148" s="16"/>
      <c r="M148" s="17">
        <v>1443</v>
      </c>
      <c r="N148" s="15"/>
      <c r="O148" s="16"/>
      <c r="P148" s="29" t="s">
        <v>271</v>
      </c>
    </row>
    <row r="149" spans="1:16" ht="25.5">
      <c r="A149" s="31" t="s">
        <v>32</v>
      </c>
      <c r="B149" s="30" t="s">
        <v>272</v>
      </c>
      <c r="C149" s="30" t="s">
        <v>60</v>
      </c>
      <c r="D149" s="17"/>
      <c r="E149" s="17">
        <v>333.3</v>
      </c>
      <c r="F149" s="16"/>
      <c r="G149" s="16"/>
      <c r="H149" s="16"/>
      <c r="I149" s="17">
        <v>0</v>
      </c>
      <c r="J149" s="16"/>
      <c r="K149" s="16"/>
      <c r="L149" s="16"/>
      <c r="M149" s="17">
        <v>0</v>
      </c>
      <c r="N149" s="15"/>
      <c r="O149" s="16"/>
      <c r="P149" s="29"/>
    </row>
    <row r="150" spans="1:16" ht="25.5">
      <c r="A150" s="31" t="s">
        <v>88</v>
      </c>
      <c r="B150" s="30" t="s">
        <v>273</v>
      </c>
      <c r="C150" s="30" t="s">
        <v>60</v>
      </c>
      <c r="D150" s="17"/>
      <c r="E150" s="17">
        <v>15290</v>
      </c>
      <c r="F150" s="16"/>
      <c r="G150" s="16"/>
      <c r="H150" s="16"/>
      <c r="I150" s="17">
        <v>15290</v>
      </c>
      <c r="J150" s="16"/>
      <c r="K150" s="16"/>
      <c r="L150" s="16"/>
      <c r="M150" s="17">
        <v>10436.9</v>
      </c>
      <c r="N150" s="15"/>
      <c r="O150" s="16"/>
      <c r="P150" s="29" t="s">
        <v>462</v>
      </c>
    </row>
    <row r="151" spans="1:16" ht="25.5">
      <c r="A151" s="31" t="s">
        <v>89</v>
      </c>
      <c r="B151" s="30" t="s">
        <v>275</v>
      </c>
      <c r="C151" s="30" t="s">
        <v>60</v>
      </c>
      <c r="D151" s="17"/>
      <c r="E151" s="17">
        <v>973.7</v>
      </c>
      <c r="F151" s="16"/>
      <c r="G151" s="16"/>
      <c r="H151" s="16"/>
      <c r="I151" s="17">
        <v>973.7</v>
      </c>
      <c r="J151" s="16"/>
      <c r="K151" s="16"/>
      <c r="L151" s="16"/>
      <c r="M151" s="17">
        <v>615.1</v>
      </c>
      <c r="N151" s="15"/>
      <c r="O151" s="16"/>
      <c r="P151" s="29" t="s">
        <v>463</v>
      </c>
    </row>
    <row r="152" spans="1:16" ht="38.25">
      <c r="A152" s="31" t="s">
        <v>91</v>
      </c>
      <c r="B152" s="30" t="s">
        <v>276</v>
      </c>
      <c r="C152" s="30" t="s">
        <v>60</v>
      </c>
      <c r="D152" s="17"/>
      <c r="E152" s="17">
        <v>4904.9</v>
      </c>
      <c r="F152" s="16"/>
      <c r="G152" s="16"/>
      <c r="H152" s="16"/>
      <c r="I152" s="17">
        <v>4904.9</v>
      </c>
      <c r="J152" s="16"/>
      <c r="K152" s="16"/>
      <c r="L152" s="16"/>
      <c r="M152" s="17">
        <v>1453.6</v>
      </c>
      <c r="N152" s="15"/>
      <c r="O152" s="16"/>
      <c r="P152" s="29" t="s">
        <v>411</v>
      </c>
    </row>
    <row r="153" spans="1:16" ht="38.25">
      <c r="A153" s="31" t="s">
        <v>95</v>
      </c>
      <c r="B153" s="30" t="s">
        <v>277</v>
      </c>
      <c r="C153" s="30" t="s">
        <v>60</v>
      </c>
      <c r="D153" s="17"/>
      <c r="E153" s="17">
        <v>46.3</v>
      </c>
      <c r="F153" s="16"/>
      <c r="G153" s="16"/>
      <c r="H153" s="16"/>
      <c r="I153" s="17">
        <v>46.3</v>
      </c>
      <c r="J153" s="16"/>
      <c r="K153" s="16"/>
      <c r="L153" s="16"/>
      <c r="M153" s="17">
        <v>8</v>
      </c>
      <c r="N153" s="15"/>
      <c r="O153" s="16"/>
      <c r="P153" s="29" t="s">
        <v>412</v>
      </c>
    </row>
    <row r="154" spans="1:16" ht="51">
      <c r="A154" s="31" t="s">
        <v>96</v>
      </c>
      <c r="B154" s="30" t="s">
        <v>279</v>
      </c>
      <c r="C154" s="30" t="s">
        <v>60</v>
      </c>
      <c r="D154" s="17"/>
      <c r="E154" s="17">
        <v>750.5</v>
      </c>
      <c r="F154" s="16"/>
      <c r="G154" s="17"/>
      <c r="H154" s="16"/>
      <c r="I154" s="17">
        <v>750.5</v>
      </c>
      <c r="J154" s="16"/>
      <c r="K154" s="17"/>
      <c r="L154" s="16"/>
      <c r="M154" s="17">
        <v>37.5</v>
      </c>
      <c r="N154" s="16"/>
      <c r="O154" s="17"/>
      <c r="P154" s="29" t="s">
        <v>413</v>
      </c>
    </row>
    <row r="155" spans="1:16" ht="36">
      <c r="A155" s="31" t="s">
        <v>278</v>
      </c>
      <c r="B155" s="30" t="s">
        <v>281</v>
      </c>
      <c r="C155" s="30" t="s">
        <v>60</v>
      </c>
      <c r="D155" s="14"/>
      <c r="E155" s="17">
        <v>6245.1</v>
      </c>
      <c r="F155" s="16"/>
      <c r="G155" s="17"/>
      <c r="H155" s="16"/>
      <c r="I155" s="17">
        <v>6245.1</v>
      </c>
      <c r="J155" s="16"/>
      <c r="K155" s="17"/>
      <c r="L155" s="16"/>
      <c r="M155" s="17">
        <v>3430.8</v>
      </c>
      <c r="N155" s="16"/>
      <c r="O155" s="17"/>
      <c r="P155" s="29" t="s">
        <v>464</v>
      </c>
    </row>
    <row r="156" spans="1:16" ht="25.5">
      <c r="A156" s="31" t="s">
        <v>280</v>
      </c>
      <c r="B156" s="30" t="s">
        <v>283</v>
      </c>
      <c r="C156" s="30" t="s">
        <v>60</v>
      </c>
      <c r="D156" s="14"/>
      <c r="E156" s="17">
        <v>5817.6</v>
      </c>
      <c r="F156" s="16"/>
      <c r="G156" s="17"/>
      <c r="H156" s="16"/>
      <c r="I156" s="17">
        <v>5817.6</v>
      </c>
      <c r="J156" s="16"/>
      <c r="K156" s="17"/>
      <c r="L156" s="16"/>
      <c r="M156" s="17">
        <v>3550.2</v>
      </c>
      <c r="N156" s="16"/>
      <c r="O156" s="17"/>
      <c r="P156" s="29" t="s">
        <v>465</v>
      </c>
    </row>
    <row r="157" spans="1:16" ht="51">
      <c r="A157" s="31" t="s">
        <v>282</v>
      </c>
      <c r="B157" s="30" t="s">
        <v>285</v>
      </c>
      <c r="C157" s="30" t="s">
        <v>36</v>
      </c>
      <c r="D157" s="14"/>
      <c r="E157" s="17">
        <v>29659.4</v>
      </c>
      <c r="F157" s="16"/>
      <c r="G157" s="17"/>
      <c r="H157" s="16"/>
      <c r="I157" s="17">
        <v>29000</v>
      </c>
      <c r="J157" s="16"/>
      <c r="K157" s="17"/>
      <c r="L157" s="16"/>
      <c r="M157" s="17">
        <v>20183.5</v>
      </c>
      <c r="N157" s="16"/>
      <c r="O157" s="17"/>
      <c r="P157" s="29" t="s">
        <v>345</v>
      </c>
    </row>
    <row r="158" spans="1:16" ht="63.75">
      <c r="A158" s="31" t="s">
        <v>284</v>
      </c>
      <c r="B158" s="30" t="s">
        <v>287</v>
      </c>
      <c r="C158" s="30" t="s">
        <v>60</v>
      </c>
      <c r="D158" s="14"/>
      <c r="E158" s="17">
        <v>802342.2</v>
      </c>
      <c r="F158" s="16"/>
      <c r="G158" s="17"/>
      <c r="H158" s="16"/>
      <c r="I158" s="17">
        <v>802306.2</v>
      </c>
      <c r="J158" s="16"/>
      <c r="K158" s="17"/>
      <c r="L158" s="16"/>
      <c r="M158" s="17">
        <v>802306.2</v>
      </c>
      <c r="N158" s="16"/>
      <c r="O158" s="17"/>
      <c r="P158" s="29" t="s">
        <v>359</v>
      </c>
    </row>
    <row r="159" spans="1:16" ht="38.25">
      <c r="A159" s="31" t="s">
        <v>286</v>
      </c>
      <c r="B159" s="30" t="s">
        <v>289</v>
      </c>
      <c r="C159" s="30" t="s">
        <v>60</v>
      </c>
      <c r="D159" s="14"/>
      <c r="E159" s="17">
        <v>1012.6</v>
      </c>
      <c r="F159" s="16"/>
      <c r="G159" s="17"/>
      <c r="H159" s="16"/>
      <c r="I159" s="17">
        <v>1012.6</v>
      </c>
      <c r="J159" s="16"/>
      <c r="K159" s="17"/>
      <c r="L159" s="16"/>
      <c r="M159" s="17">
        <v>630.4</v>
      </c>
      <c r="N159" s="16"/>
      <c r="O159" s="17"/>
      <c r="P159" s="29" t="s">
        <v>360</v>
      </c>
    </row>
    <row r="160" spans="1:16" ht="48">
      <c r="A160" s="31" t="s">
        <v>288</v>
      </c>
      <c r="B160" s="30" t="s">
        <v>100</v>
      </c>
      <c r="C160" s="30" t="s">
        <v>60</v>
      </c>
      <c r="D160" s="14"/>
      <c r="E160" s="17">
        <v>3611455</v>
      </c>
      <c r="F160" s="16"/>
      <c r="G160" s="17"/>
      <c r="H160" s="16"/>
      <c r="I160" s="17">
        <v>2713402.9</v>
      </c>
      <c r="J160" s="16"/>
      <c r="K160" s="17"/>
      <c r="L160" s="16"/>
      <c r="M160" s="17">
        <v>2556829.8</v>
      </c>
      <c r="N160" s="16"/>
      <c r="O160" s="17"/>
      <c r="P160" s="29" t="s">
        <v>100</v>
      </c>
    </row>
    <row r="161" spans="1:16" ht="38.25">
      <c r="A161" s="31" t="s">
        <v>290</v>
      </c>
      <c r="B161" s="30" t="s">
        <v>292</v>
      </c>
      <c r="C161" s="30" t="s">
        <v>60</v>
      </c>
      <c r="D161" s="14"/>
      <c r="E161" s="17">
        <v>207618.1</v>
      </c>
      <c r="F161" s="16"/>
      <c r="G161" s="17"/>
      <c r="H161" s="16"/>
      <c r="I161" s="17">
        <v>205842.5</v>
      </c>
      <c r="J161" s="16"/>
      <c r="K161" s="17"/>
      <c r="L161" s="16"/>
      <c r="M161" s="17">
        <v>65578.8</v>
      </c>
      <c r="N161" s="16"/>
      <c r="O161" s="17"/>
      <c r="P161" s="29" t="s">
        <v>292</v>
      </c>
    </row>
    <row r="162" spans="1:16" ht="25.5">
      <c r="A162" s="31" t="s">
        <v>291</v>
      </c>
      <c r="B162" s="30" t="s">
        <v>381</v>
      </c>
      <c r="C162" s="30" t="s">
        <v>60</v>
      </c>
      <c r="D162" s="14"/>
      <c r="E162" s="17">
        <v>1757.9</v>
      </c>
      <c r="F162" s="16"/>
      <c r="G162" s="17"/>
      <c r="H162" s="16"/>
      <c r="I162" s="17">
        <v>1757.9</v>
      </c>
      <c r="J162" s="16"/>
      <c r="K162" s="17"/>
      <c r="L162" s="16"/>
      <c r="M162" s="17">
        <v>498.7</v>
      </c>
      <c r="N162" s="16"/>
      <c r="O162" s="17"/>
      <c r="P162" s="29" t="s">
        <v>466</v>
      </c>
    </row>
    <row r="163" spans="1:16" ht="25.5">
      <c r="A163" s="31" t="s">
        <v>378</v>
      </c>
      <c r="B163" s="30" t="s">
        <v>382</v>
      </c>
      <c r="C163" s="30" t="s">
        <v>60</v>
      </c>
      <c r="D163" s="14"/>
      <c r="E163" s="17">
        <v>360.7</v>
      </c>
      <c r="F163" s="16"/>
      <c r="G163" s="17"/>
      <c r="H163" s="16"/>
      <c r="I163" s="17">
        <v>360.7</v>
      </c>
      <c r="J163" s="16"/>
      <c r="K163" s="17"/>
      <c r="L163" s="16"/>
      <c r="M163" s="17">
        <v>89.3</v>
      </c>
      <c r="N163" s="16"/>
      <c r="O163" s="17"/>
      <c r="P163" s="29" t="s">
        <v>467</v>
      </c>
    </row>
    <row r="164" spans="1:16" ht="25.5">
      <c r="A164" s="31" t="s">
        <v>379</v>
      </c>
      <c r="B164" s="30" t="s">
        <v>383</v>
      </c>
      <c r="C164" s="30" t="s">
        <v>60</v>
      </c>
      <c r="D164" s="14"/>
      <c r="E164" s="17">
        <v>280.3</v>
      </c>
      <c r="F164" s="16"/>
      <c r="G164" s="17"/>
      <c r="H164" s="16"/>
      <c r="I164" s="17">
        <v>280.3</v>
      </c>
      <c r="J164" s="16"/>
      <c r="K164" s="17"/>
      <c r="L164" s="16"/>
      <c r="M164" s="17">
        <v>0</v>
      </c>
      <c r="N164" s="16"/>
      <c r="O164" s="17"/>
      <c r="P164" s="29" t="s">
        <v>404</v>
      </c>
    </row>
    <row r="165" spans="1:16" ht="25.5">
      <c r="A165" s="31" t="s">
        <v>380</v>
      </c>
      <c r="B165" s="30" t="s">
        <v>384</v>
      </c>
      <c r="C165" s="30" t="s">
        <v>60</v>
      </c>
      <c r="D165" s="14"/>
      <c r="E165" s="17">
        <v>500</v>
      </c>
      <c r="F165" s="16"/>
      <c r="G165" s="17"/>
      <c r="H165" s="16"/>
      <c r="I165" s="17">
        <v>0</v>
      </c>
      <c r="J165" s="16"/>
      <c r="K165" s="17"/>
      <c r="L165" s="16"/>
      <c r="M165" s="17">
        <v>0</v>
      </c>
      <c r="N165" s="16"/>
      <c r="O165" s="17"/>
      <c r="P165" s="29"/>
    </row>
    <row r="166" spans="1:16" ht="25.5">
      <c r="A166" s="31" t="s">
        <v>385</v>
      </c>
      <c r="B166" s="30" t="s">
        <v>417</v>
      </c>
      <c r="C166" s="30" t="s">
        <v>60</v>
      </c>
      <c r="D166" s="14"/>
      <c r="E166" s="17">
        <v>1630.9</v>
      </c>
      <c r="F166" s="16"/>
      <c r="G166" s="17"/>
      <c r="H166" s="16"/>
      <c r="I166" s="17">
        <v>1630.9</v>
      </c>
      <c r="J166" s="16"/>
      <c r="K166" s="17"/>
      <c r="L166" s="16"/>
      <c r="M166" s="17">
        <v>164.7</v>
      </c>
      <c r="N166" s="16"/>
      <c r="O166" s="17"/>
      <c r="P166" s="29" t="s">
        <v>468</v>
      </c>
    </row>
    <row r="167" spans="1:16" ht="51">
      <c r="A167" s="31" t="s">
        <v>386</v>
      </c>
      <c r="B167" s="30" t="s">
        <v>274</v>
      </c>
      <c r="C167" s="30" t="s">
        <v>60</v>
      </c>
      <c r="D167" s="14"/>
      <c r="E167" s="17">
        <v>2400</v>
      </c>
      <c r="F167" s="16"/>
      <c r="G167" s="17"/>
      <c r="H167" s="16"/>
      <c r="I167" s="17">
        <v>0</v>
      </c>
      <c r="J167" s="16"/>
      <c r="K167" s="17"/>
      <c r="L167" s="16"/>
      <c r="M167" s="17">
        <v>0</v>
      </c>
      <c r="N167" s="16"/>
      <c r="O167" s="17"/>
      <c r="P167" s="29"/>
    </row>
    <row r="168" spans="1:16" ht="48">
      <c r="A168" s="31" t="s">
        <v>420</v>
      </c>
      <c r="B168" s="30" t="s">
        <v>421</v>
      </c>
      <c r="C168" s="30" t="s">
        <v>60</v>
      </c>
      <c r="D168" s="14"/>
      <c r="E168" s="17">
        <v>1190.6</v>
      </c>
      <c r="F168" s="16"/>
      <c r="G168" s="17"/>
      <c r="H168" s="16"/>
      <c r="I168" s="17">
        <v>1190.6</v>
      </c>
      <c r="J168" s="16"/>
      <c r="K168" s="17"/>
      <c r="L168" s="16"/>
      <c r="M168" s="17">
        <v>580</v>
      </c>
      <c r="N168" s="16"/>
      <c r="O168" s="17"/>
      <c r="P168" s="29" t="s">
        <v>421</v>
      </c>
    </row>
    <row r="169" spans="1:16" ht="153">
      <c r="A169" s="35" t="s">
        <v>26</v>
      </c>
      <c r="B169" s="36" t="s">
        <v>293</v>
      </c>
      <c r="C169" s="36" t="s">
        <v>313</v>
      </c>
      <c r="D169" s="14"/>
      <c r="E169" s="14">
        <f>E170+E171+E172+E173+E174+E175+E176+E177+E178</f>
        <v>255269.59999999998</v>
      </c>
      <c r="F169" s="14">
        <f>F170+F171+F172+F173+F174+F175+F176+F177+F178</f>
        <v>326.2</v>
      </c>
      <c r="G169" s="14"/>
      <c r="H169" s="14"/>
      <c r="I169" s="14">
        <f>I170+I171+I172+I173+I174+I175+I176+I177+I178</f>
        <v>160824.2</v>
      </c>
      <c r="J169" s="14">
        <f>J170+J171+J172+J173+J174+J175+J176+J177+J178</f>
        <v>324.5</v>
      </c>
      <c r="K169" s="14"/>
      <c r="L169" s="14"/>
      <c r="M169" s="14">
        <f>M170+M171+M172+M173+M174+M175+M176+M177+M178</f>
        <v>153841.2</v>
      </c>
      <c r="N169" s="14">
        <f>N170+N171+N172+N173+N174+N175+N176+N177+N178</f>
        <v>324.5</v>
      </c>
      <c r="O169" s="14"/>
      <c r="P169" s="29"/>
    </row>
    <row r="170" spans="1:16" ht="25.5">
      <c r="A170" s="31" t="s">
        <v>27</v>
      </c>
      <c r="B170" s="30" t="s">
        <v>294</v>
      </c>
      <c r="C170" s="30" t="s">
        <v>90</v>
      </c>
      <c r="D170" s="14"/>
      <c r="E170" s="17">
        <v>0</v>
      </c>
      <c r="F170" s="16"/>
      <c r="G170" s="17"/>
      <c r="H170" s="16"/>
      <c r="I170" s="17">
        <v>0</v>
      </c>
      <c r="J170" s="16"/>
      <c r="K170" s="17"/>
      <c r="L170" s="16"/>
      <c r="M170" s="17">
        <v>0</v>
      </c>
      <c r="N170" s="16"/>
      <c r="O170" s="17"/>
      <c r="P170" s="29"/>
    </row>
    <row r="171" spans="1:16" ht="48">
      <c r="A171" s="31" t="s">
        <v>295</v>
      </c>
      <c r="B171" s="30" t="s">
        <v>296</v>
      </c>
      <c r="C171" s="30" t="s">
        <v>36</v>
      </c>
      <c r="D171" s="14"/>
      <c r="E171" s="17">
        <v>18720</v>
      </c>
      <c r="F171" s="16"/>
      <c r="G171" s="17"/>
      <c r="H171" s="16"/>
      <c r="I171" s="17">
        <v>18720</v>
      </c>
      <c r="J171" s="16"/>
      <c r="K171" s="17"/>
      <c r="L171" s="16"/>
      <c r="M171" s="17">
        <v>16521.2</v>
      </c>
      <c r="N171" s="16"/>
      <c r="O171" s="17"/>
      <c r="P171" s="29" t="s">
        <v>296</v>
      </c>
    </row>
    <row r="172" spans="1:16" ht="25.5">
      <c r="A172" s="31" t="s">
        <v>297</v>
      </c>
      <c r="B172" s="30" t="s">
        <v>298</v>
      </c>
      <c r="C172" s="30" t="s">
        <v>35</v>
      </c>
      <c r="D172" s="14"/>
      <c r="E172" s="17">
        <v>4810</v>
      </c>
      <c r="F172" s="16"/>
      <c r="G172" s="17"/>
      <c r="H172" s="16"/>
      <c r="I172" s="17">
        <v>4709.5</v>
      </c>
      <c r="J172" s="16"/>
      <c r="K172" s="17"/>
      <c r="L172" s="16"/>
      <c r="M172" s="17">
        <v>0</v>
      </c>
      <c r="N172" s="16"/>
      <c r="O172" s="17"/>
      <c r="P172" s="29"/>
    </row>
    <row r="173" spans="1:16" ht="25.5">
      <c r="A173" s="31" t="s">
        <v>299</v>
      </c>
      <c r="B173" s="30" t="s">
        <v>300</v>
      </c>
      <c r="C173" s="30" t="s">
        <v>308</v>
      </c>
      <c r="D173" s="14"/>
      <c r="E173" s="17">
        <f>2669.4+985.8</f>
        <v>3655.2</v>
      </c>
      <c r="F173" s="16">
        <v>326.2</v>
      </c>
      <c r="G173" s="17"/>
      <c r="H173" s="16"/>
      <c r="I173" s="17">
        <f>2651.9+985.8</f>
        <v>3637.7</v>
      </c>
      <c r="J173" s="16">
        <v>324.5</v>
      </c>
      <c r="K173" s="17"/>
      <c r="L173" s="16"/>
      <c r="M173" s="17">
        <v>3563</v>
      </c>
      <c r="N173" s="16">
        <v>324.5</v>
      </c>
      <c r="O173" s="17"/>
      <c r="P173" s="29" t="s">
        <v>406</v>
      </c>
    </row>
    <row r="174" spans="1:16" ht="25.5">
      <c r="A174" s="31" t="s">
        <v>301</v>
      </c>
      <c r="B174" s="30" t="s">
        <v>300</v>
      </c>
      <c r="C174" s="30" t="s">
        <v>311</v>
      </c>
      <c r="D174" s="14"/>
      <c r="E174" s="17">
        <v>40</v>
      </c>
      <c r="F174" s="16"/>
      <c r="G174" s="14"/>
      <c r="H174" s="14"/>
      <c r="I174" s="17">
        <v>40</v>
      </c>
      <c r="J174" s="16"/>
      <c r="K174" s="14"/>
      <c r="L174" s="14"/>
      <c r="M174" s="17">
        <v>40</v>
      </c>
      <c r="N174" s="15"/>
      <c r="O174" s="14"/>
      <c r="P174" s="29" t="s">
        <v>407</v>
      </c>
    </row>
    <row r="175" spans="1:16" ht="76.5">
      <c r="A175" s="31" t="s">
        <v>302</v>
      </c>
      <c r="B175" s="30" t="s">
        <v>303</v>
      </c>
      <c r="C175" s="30" t="s">
        <v>314</v>
      </c>
      <c r="D175" s="17"/>
      <c r="E175" s="17">
        <v>187.5</v>
      </c>
      <c r="F175" s="17"/>
      <c r="G175" s="17"/>
      <c r="H175" s="17"/>
      <c r="I175" s="17">
        <v>187.5</v>
      </c>
      <c r="J175" s="16"/>
      <c r="K175" s="17"/>
      <c r="L175" s="17"/>
      <c r="M175" s="17">
        <v>187.5</v>
      </c>
      <c r="N175" s="15"/>
      <c r="O175" s="17"/>
      <c r="P175" s="29" t="s">
        <v>408</v>
      </c>
    </row>
    <row r="176" spans="1:16" ht="25.5">
      <c r="A176" s="31" t="s">
        <v>304</v>
      </c>
      <c r="B176" s="30" t="s">
        <v>305</v>
      </c>
      <c r="C176" s="30" t="s">
        <v>35</v>
      </c>
      <c r="D176" s="17"/>
      <c r="E176" s="17">
        <v>18300</v>
      </c>
      <c r="F176" s="17"/>
      <c r="G176" s="17"/>
      <c r="H176" s="17"/>
      <c r="I176" s="17">
        <v>16484.3</v>
      </c>
      <c r="J176" s="16"/>
      <c r="K176" s="17"/>
      <c r="L176" s="17"/>
      <c r="M176" s="17">
        <v>16484.3</v>
      </c>
      <c r="N176" s="15"/>
      <c r="O176" s="17"/>
      <c r="P176" s="29" t="s">
        <v>410</v>
      </c>
    </row>
    <row r="177" spans="1:16" ht="51">
      <c r="A177" s="31" t="s">
        <v>306</v>
      </c>
      <c r="B177" s="30" t="s">
        <v>102</v>
      </c>
      <c r="C177" s="30" t="s">
        <v>312</v>
      </c>
      <c r="D177" s="17"/>
      <c r="E177" s="17">
        <v>57285</v>
      </c>
      <c r="F177" s="17"/>
      <c r="G177" s="17"/>
      <c r="H177" s="17"/>
      <c r="I177" s="17">
        <v>26458</v>
      </c>
      <c r="J177" s="16"/>
      <c r="K177" s="17"/>
      <c r="L177" s="17"/>
      <c r="M177" s="17">
        <v>26458</v>
      </c>
      <c r="N177" s="15"/>
      <c r="O177" s="17"/>
      <c r="P177" s="29" t="s">
        <v>346</v>
      </c>
    </row>
    <row r="178" spans="1:16" ht="25.5">
      <c r="A178" s="31" t="s">
        <v>394</v>
      </c>
      <c r="B178" s="30" t="s">
        <v>264</v>
      </c>
      <c r="C178" s="30" t="s">
        <v>60</v>
      </c>
      <c r="D178" s="17"/>
      <c r="E178" s="17">
        <f>57500+94771.9</f>
        <v>152271.9</v>
      </c>
      <c r="F178" s="17"/>
      <c r="G178" s="17"/>
      <c r="H178" s="17"/>
      <c r="I178" s="17">
        <f>45980.6+44606.6</f>
        <v>90587.2</v>
      </c>
      <c r="J178" s="16"/>
      <c r="K178" s="17"/>
      <c r="L178" s="17"/>
      <c r="M178" s="17">
        <f>I178</f>
        <v>90587.2</v>
      </c>
      <c r="N178" s="15"/>
      <c r="O178" s="17"/>
      <c r="P178" s="29" t="s">
        <v>264</v>
      </c>
    </row>
    <row r="179" spans="1:16" ht="25.5">
      <c r="A179" s="34"/>
      <c r="B179" s="32" t="s">
        <v>330</v>
      </c>
      <c r="C179" s="33"/>
      <c r="D179" s="14"/>
      <c r="E179" s="14">
        <f>E169++E142+E139</f>
        <v>5015421.8</v>
      </c>
      <c r="F179" s="14">
        <f>F169++F142+F139</f>
        <v>326.2</v>
      </c>
      <c r="G179" s="27"/>
      <c r="H179" s="14"/>
      <c r="I179" s="14">
        <f>I169++I142+I139</f>
        <v>4008492.4999999995</v>
      </c>
      <c r="J179" s="14">
        <f>J169++J142+J139</f>
        <v>324.5</v>
      </c>
      <c r="K179" s="28"/>
      <c r="L179" s="14"/>
      <c r="M179" s="14">
        <f>M169++M142+M139</f>
        <v>3668516.5</v>
      </c>
      <c r="N179" s="14">
        <f>N169++N142+N139</f>
        <v>324.5</v>
      </c>
      <c r="O179" s="27"/>
      <c r="P179" s="27"/>
    </row>
    <row r="180" spans="1:16" ht="25.5">
      <c r="A180" s="34"/>
      <c r="B180" s="32" t="s">
        <v>329</v>
      </c>
      <c r="C180" s="33"/>
      <c r="D180" s="14">
        <f>D179+D137</f>
        <v>5860279.899999999</v>
      </c>
      <c r="E180" s="14">
        <f>E179+E137</f>
        <v>21355126.400000002</v>
      </c>
      <c r="F180" s="14">
        <f>F179+F137</f>
        <v>326.2</v>
      </c>
      <c r="G180" s="27"/>
      <c r="H180" s="14">
        <f>H179+H137</f>
        <v>4676928.6</v>
      </c>
      <c r="I180" s="14">
        <f>I179+I137</f>
        <v>16810812.999999996</v>
      </c>
      <c r="J180" s="14">
        <f>J179+J137</f>
        <v>324.5</v>
      </c>
      <c r="K180" s="28"/>
      <c r="L180" s="14">
        <f>L179+L137</f>
        <v>4676928.6</v>
      </c>
      <c r="M180" s="14">
        <f>M179+M137</f>
        <v>16402704.299999999</v>
      </c>
      <c r="N180" s="14">
        <f>N179+N137</f>
        <v>324.5</v>
      </c>
      <c r="O180" s="27"/>
      <c r="P180" s="27"/>
    </row>
    <row r="182" spans="4:5" ht="12">
      <c r="D182" s="13"/>
      <c r="E182" s="13"/>
    </row>
    <row r="189" ht="12">
      <c r="F189" s="13"/>
    </row>
    <row r="193" ht="12">
      <c r="F193" s="13"/>
    </row>
  </sheetData>
  <sheetProtection/>
  <mergeCells count="12">
    <mergeCell ref="B1:O1"/>
    <mergeCell ref="A2:O2"/>
    <mergeCell ref="A3:O3"/>
    <mergeCell ref="A6:A7"/>
    <mergeCell ref="B6:B7"/>
    <mergeCell ref="C6:C7"/>
    <mergeCell ref="D6:G6"/>
    <mergeCell ref="H6:K6"/>
    <mergeCell ref="B9:P9"/>
    <mergeCell ref="B138:P138"/>
    <mergeCell ref="L6:O6"/>
    <mergeCell ref="P6:P7"/>
  </mergeCells>
  <printOptions/>
  <pageMargins left="0.1968503937007874" right="0.2362204724409449" top="0.2362204724409449" bottom="0.1968503937007874" header="0.15748031496062992" footer="0.1968503937007874"/>
  <pageSetup fitToHeight="28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Baryshev</dc:creator>
  <cp:keywords/>
  <dc:description/>
  <cp:lastModifiedBy>Барышев Алексей Юрьевич</cp:lastModifiedBy>
  <cp:lastPrinted>2019-01-31T06:45:49Z</cp:lastPrinted>
  <dcterms:created xsi:type="dcterms:W3CDTF">2014-04-08T06:06:30Z</dcterms:created>
  <dcterms:modified xsi:type="dcterms:W3CDTF">2022-10-17T15:08:08Z</dcterms:modified>
  <cp:category/>
  <cp:version/>
  <cp:contentType/>
  <cp:contentStatus/>
</cp:coreProperties>
</file>